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9240" windowHeight="4110" tabRatio="952" firstSheet="1" activeTab="8"/>
  </bookViews>
  <sheets>
    <sheet name="Источ-2013" sheetId="1" r:id="rId1"/>
    <sheet name="источ-2014-2015" sheetId="2" r:id="rId2"/>
    <sheet name="Адм дох-2013" sheetId="3" r:id="rId3"/>
    <sheet name="адм ист-2013" sheetId="4" r:id="rId4"/>
    <sheet name="нормативы" sheetId="5" r:id="rId5"/>
    <sheet name="дох-2013" sheetId="6" r:id="rId6"/>
    <sheet name="дох 2014-2015" sheetId="7" r:id="rId7"/>
    <sheet name="мун район-2013" sheetId="8" r:id="rId8"/>
    <sheet name="мун рай-2014-2015" sheetId="9" r:id="rId9"/>
    <sheet name="бюдж асс-2013" sheetId="10" r:id="rId10"/>
    <sheet name="бюдж ассиг-2014-2015" sheetId="11" r:id="rId11"/>
    <sheet name="ЦП-2013" sheetId="12" r:id="rId12"/>
    <sheet name="ЦП-2014-2015" sheetId="13" r:id="rId13"/>
    <sheet name="Лист1" sheetId="14" r:id="rId14"/>
  </sheets>
  <definedNames/>
  <calcPr fullCalcOnLoad="1"/>
</workbook>
</file>

<file path=xl/comments8.xml><?xml version="1.0" encoding="utf-8"?>
<comments xmlns="http://schemas.openxmlformats.org/spreadsheetml/2006/main">
  <authors>
    <author>Finotdel4</author>
  </authors>
  <commentList>
    <comment ref="H259" authorId="0">
      <text>
        <r>
          <rPr>
            <b/>
            <sz val="8"/>
            <rFont val="Tahoma"/>
            <family val="0"/>
          </rPr>
          <t>Finotdel4:</t>
        </r>
        <r>
          <rPr>
            <sz val="8"/>
            <rFont val="Tahoma"/>
            <family val="0"/>
          </rPr>
          <t xml:space="preserve">
на вентиляцию 200; на котел 150; на канализацию 495</t>
        </r>
      </text>
    </comment>
  </commentList>
</comments>
</file>

<file path=xl/sharedStrings.xml><?xml version="1.0" encoding="utf-8"?>
<sst xmlns="http://schemas.openxmlformats.org/spreadsheetml/2006/main" count="7971" uniqueCount="876">
  <si>
    <t>002 04 23</t>
  </si>
  <si>
    <t>Выполнение органами  местного самоуправления переданных полномочий по осуществлению внешнего муниципального финансового контроля</t>
  </si>
  <si>
    <t xml:space="preserve">Обеспечение деятельности финансовых, налоговых и таможенных органов и органов финансового (финансово-бюджетного) надзора      
</t>
  </si>
  <si>
    <t xml:space="preserve">Комплектование книжных фондов библиотек муниципальных образований 
</t>
  </si>
  <si>
    <t xml:space="preserve">Субсидии  на  возмещение  гражданам, ведущим личное подсобное хозяйство, сельскохозяйственным потребительским кооперативам,          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      
</t>
  </si>
  <si>
    <t>Иные безвозмездные и безвозвратные перечисления</t>
  </si>
  <si>
    <t>Мероприятия по проведению оздоровительной кампании детей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</si>
  <si>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</si>
  <si>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</si>
  <si>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</si>
  <si>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</si>
  <si>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</si>
  <si>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Межбюджетные трансферты передаваемые бюджетам муниципальных районов на комплектование книжных фондов библиотек муниципальных образований</t>
  </si>
  <si>
    <t>2  02  04999  05  0000 151</t>
  </si>
  <si>
    <t>2  02  09024  05  0000 151</t>
  </si>
  <si>
    <t>2  19  05000  05  0000  151</t>
  </si>
  <si>
    <t>Государственная инспекция правительства Еврейской автономной области по надзору за техническим состоянием самоходных машин и других видов техники</t>
  </si>
  <si>
    <t xml:space="preserve">Управление природных ресурсов правительства Еврейской автономной области </t>
  </si>
  <si>
    <t>024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</si>
  <si>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</si>
  <si>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</si>
  <si>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Управление лесами правительства ЕАО</t>
  </si>
  <si>
    <t>036</t>
  </si>
  <si>
    <t>1 16 90050 05 0000 140</t>
  </si>
  <si>
    <t>Управление по охране и использованию объектов животного мира правительства ЕАО</t>
  </si>
  <si>
    <t>037</t>
  </si>
  <si>
    <t>1  16  35030  05  0000 140</t>
  </si>
  <si>
    <t>1  16  90050  05  0000 140</t>
  </si>
  <si>
    <t xml:space="preserve">Отдел образования администрации Смидовичского муниципального района </t>
  </si>
  <si>
    <t>Невыясненные поступления, зачисляемые в бюджет муниципальных районов</t>
  </si>
  <si>
    <t>3  02  01050  05  0000 130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</si>
  <si>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</si>
  <si>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3  03  03050  05  0000  180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</si>
  <si>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</si>
  <si>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1  17  01050  05  0000  180</t>
  </si>
  <si>
    <t>Невыясненные поступления, зачисляемые в бюджеты муниципальных районов</t>
  </si>
  <si>
    <t xml:space="preserve"> 1  17  05050  05  0000  180</t>
  </si>
  <si>
    <t>Прочие неналоговые доходы  бюджетов муниципальных районов</t>
  </si>
  <si>
    <t xml:space="preserve"> 2  08  05000  05  0000  180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</si>
  <si>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</si>
  <si>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 xml:space="preserve"> 2  02   01001  05  0000  151</t>
  </si>
  <si>
    <t>2 02 01001 10 0000 151</t>
  </si>
  <si>
    <t>Дотация бюджетам поселений на выравнивание бюджетной обеспеченности</t>
  </si>
  <si>
    <t>2  02  01003  05  0000  151</t>
  </si>
  <si>
    <t>2  02  01003  10  0000  151</t>
  </si>
  <si>
    <t>Дотация  на поддержку мер по обеспечению сбалансированности бюджетов поселений</t>
  </si>
  <si>
    <t>2  02  02008  05  0000  151</t>
  </si>
  <si>
    <t>2  02  02041  05  0000 151</t>
  </si>
  <si>
    <t>Субвенции бюджетам муниципальных районов на ежемесячное денежное вознаграждение за классное руководство -фед. бюджет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</si>
  <si>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</si>
  <si>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2  02  02078  05  0000  151</t>
  </si>
  <si>
    <t>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</si>
  <si>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</si>
  <si>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2  02  02999  05  0000  151</t>
  </si>
  <si>
    <t>2  02  03003  05  0000  151</t>
  </si>
  <si>
    <t>Субвенции бюджетам муниципальных образований на  государственную регистрацию актов гражданского состояния.</t>
  </si>
  <si>
    <t xml:space="preserve">2  02  03007  05  0000  151 </t>
  </si>
  <si>
    <t>2  02  03008  05  0000  151</t>
  </si>
  <si>
    <t>2  02  03009  05  0000  151</t>
  </si>
  <si>
    <t>2  02  03015  05  0000  151</t>
  </si>
  <si>
    <t>2  02  03021  05  0000  151</t>
  </si>
  <si>
    <t xml:space="preserve">Субвенции бюджетам муниципальных районов на ежемесячное денежное вознаграждение за классное руководство </t>
  </si>
  <si>
    <t>Информационные технологии и связь</t>
  </si>
  <si>
    <t>Информатика</t>
  </si>
  <si>
    <t>ПЛАТЕЖИ ПРИ ПОЛЬЗОВАНИИ ПРИРОДНЫМИ РЕСУРСАМИ</t>
  </si>
  <si>
    <t>"Талантливые и одаренные дети муниципального образования "Смидовичский муниципальный район" на 2013 - 2014 годы"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</si>
  <si>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</si>
  <si>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Плата за негативное воздействие на окружающую среду</t>
  </si>
  <si>
    <t>114</t>
  </si>
  <si>
    <t>007</t>
  </si>
  <si>
    <t>019</t>
  </si>
  <si>
    <t xml:space="preserve">от ______________   № </t>
  </si>
  <si>
    <t>Изменение остатков средств на счетах по учету средств бюджета</t>
  </si>
  <si>
    <t>01 06 05 02 05 0000 640</t>
  </si>
  <si>
    <t xml:space="preserve">                                к решению Собрания депутатов</t>
  </si>
  <si>
    <t>01 02 00 00 00 0000 000</t>
  </si>
  <si>
    <t>2  02  02150  05  0000  151</t>
  </si>
  <si>
    <t xml:space="preserve">Субсидии  бюджетам  муниципальных районов на  реализацию программы энергосбережения   и    повышения энергетической  эффективности  на период до 2020 года              
</t>
  </si>
  <si>
    <t xml:space="preserve">Доходы  от   компенсации   затрат государства                      
</t>
  </si>
  <si>
    <t xml:space="preserve">Прочие  доходы   от   компенсации затрат государства               
</t>
  </si>
  <si>
    <t xml:space="preserve">Прочие  доходы   от   компенсации затрат   бюджетов   муниципальных районов                          </t>
  </si>
  <si>
    <t>02995</t>
  </si>
  <si>
    <t>02990</t>
  </si>
  <si>
    <t>Детские дошкольные учреждения</t>
  </si>
  <si>
    <t>02030</t>
  </si>
  <si>
    <t>02040</t>
  </si>
  <si>
    <t>105</t>
  </si>
  <si>
    <t>00000</t>
  </si>
  <si>
    <t>00</t>
  </si>
  <si>
    <t>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</si>
  <si>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</si>
  <si>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</si>
  <si>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Доходы от сдачи в аренду имущества, находящегося в оперативном управлении органов управления муниципальных районов  и созданных ими учреждений  (за исключением имущества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</si>
  <si>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</si>
  <si>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12</t>
  </si>
  <si>
    <t>112</t>
  </si>
  <si>
    <t>01000</t>
  </si>
  <si>
    <t xml:space="preserve"> БЕЗВОЗМЕЗДНЫЕ ПОСТУПЛЕНИЯ</t>
  </si>
  <si>
    <t>Код бюджетной классификации</t>
  </si>
  <si>
    <t>СОЦИАЛЬНАЯ ПОЛИТИКА</t>
  </si>
  <si>
    <t>Увеличение прочих остатков денежных средств бюджетов муниципальных районов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</si>
  <si>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</si>
  <si>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18050</t>
  </si>
  <si>
    <t>25000</t>
  </si>
  <si>
    <t>Денежные взыскания (штрафы) за нарушение бюджетного законодательства (в части  бюджетов муниципальных районов)</t>
  </si>
  <si>
    <t>6</t>
  </si>
  <si>
    <t>101</t>
  </si>
  <si>
    <t>02000</t>
  </si>
  <si>
    <t>0000</t>
  </si>
  <si>
    <t>110</t>
  </si>
  <si>
    <t>Налог на доходы физических лиц</t>
  </si>
  <si>
    <t>02010</t>
  </si>
  <si>
    <t>02020</t>
  </si>
  <si>
    <t>ИТОГО</t>
  </si>
  <si>
    <t>301</t>
  </si>
  <si>
    <t>ИТОГО:</t>
  </si>
  <si>
    <t>Финансовый отдел администрации Смидовичского муниципального района</t>
  </si>
  <si>
    <t>Отдел образования администрации Смидовичского муниципального района</t>
  </si>
  <si>
    <t>Наименование показателя</t>
  </si>
  <si>
    <t>Средства на осуществление отдельных полномочий в области сельскохозяйственного производства</t>
  </si>
  <si>
    <t>Поступление доходов в бюджет муниципального образования "Смидовичский муниципальный район" на плановый период 2014 и 2015 годов</t>
  </si>
  <si>
    <t>Перечень программ, предусмотренных к финансированию из бюджета муниципального образования "Смидовичский муниципальный район" в 2013 году</t>
  </si>
  <si>
    <t>Ведомственная структура  расходов бюджета муниципального образования "Смидовичский муниципальный район"  на 2013 год</t>
  </si>
  <si>
    <t xml:space="preserve">Пособия и компенсации по публичным нормативным обязательствам          
</t>
  </si>
  <si>
    <t xml:space="preserve">Государственная поддержка сельского хозяйства   
</t>
  </si>
  <si>
    <t xml:space="preserve">Реализация закона Еврейской автономной области "О наделении органов местного самоуправления муниципальных образований Еврейской автономной области полномочиями по вопросам поддержки сельскохозяйственного производства" 
</t>
  </si>
  <si>
    <t>Условно утвержденные расходы</t>
  </si>
  <si>
    <t>99</t>
  </si>
  <si>
    <t>9990000</t>
  </si>
  <si>
    <t>999</t>
  </si>
  <si>
    <t>Коммунальное хозяйство</t>
  </si>
  <si>
    <t>Поддержка коммунального хозяйства</t>
  </si>
  <si>
    <t>ЖИЛИЩНО - КОММУНАЛЬНОЕ ХОЗЯЙСТВО</t>
  </si>
  <si>
    <t>3510500</t>
  </si>
  <si>
    <t>10.</t>
  </si>
  <si>
    <t xml:space="preserve">                                Приложение № 1</t>
  </si>
  <si>
    <t xml:space="preserve">  Приложение № 2</t>
  </si>
  <si>
    <t xml:space="preserve">                                         Приложение № 3</t>
  </si>
  <si>
    <t xml:space="preserve">       Приложение № 4</t>
  </si>
  <si>
    <t>Приложение № 5</t>
  </si>
  <si>
    <t xml:space="preserve">                                                Приложение № 6</t>
  </si>
  <si>
    <t xml:space="preserve">                                                                    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</si>
  <si>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</si>
  <si>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</si>
  <si>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</si>
  <si>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</si>
  <si>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</si>
  <si>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</si>
  <si>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 xml:space="preserve">Субсидии  на  возмещение  гражданам, ведущим личное подсобное хозяйство, сельскохозяйственным потребительским кооперативам,           крестьянским (фермерским) хозяйствам части затрат на уплату процентов по кредитам, полученным в российских кредитных рганизациях, и займам, полученным в сельскохозяйственных кредитных потребительских кооперативах в 2005 - 2010 годах на срок до 8 лет       
</t>
  </si>
  <si>
    <t xml:space="preserve">260 00 00 </t>
  </si>
  <si>
    <t>260 05 00</t>
  </si>
  <si>
    <t>260 05 01</t>
  </si>
  <si>
    <t>313</t>
  </si>
  <si>
    <t>260 05 02</t>
  </si>
  <si>
    <t>Муниципальная целевая программа «Развитие мелкотоварного производства продукции сельского хозяйства в личных подсобных хозяйствах населения Смидовичского муниципального района»</t>
  </si>
  <si>
    <t>795  03 00</t>
  </si>
  <si>
    <t>795 03 00</t>
  </si>
  <si>
    <t xml:space="preserve">Федеральная целевая программа "Социальное развитие села до 2013 года"  
</t>
  </si>
  <si>
    <t>100 11 00</t>
  </si>
  <si>
    <t xml:space="preserve">03 </t>
  </si>
  <si>
    <t>795 10 00</t>
  </si>
  <si>
    <t>09</t>
  </si>
  <si>
    <t>Сельское хозяйство и рыболовство</t>
  </si>
  <si>
    <t>05</t>
  </si>
  <si>
    <t>08</t>
  </si>
  <si>
    <t>Дошкольное образование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</si>
  <si>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</si>
  <si>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</si>
  <si>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</si>
  <si>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06</t>
  </si>
  <si>
    <t>Пенсионное обеспечение</t>
  </si>
  <si>
    <t>Дотации на выравнивание бюджетной обеспеченности</t>
  </si>
  <si>
    <t>100</t>
  </si>
  <si>
    <t>НАЛОГИ НА ПРИБЫЛЬ, ДОХОДЫ</t>
  </si>
  <si>
    <t>Единый сельскохозяйственный налог ( за налоговые периоды, истекшие до 1 января 2011 года)</t>
  </si>
  <si>
    <t>Государственная пошлина за государственную регистрацию, а также за совершение прочих юридически значимых действий</t>
  </si>
  <si>
    <t>05030</t>
  </si>
  <si>
    <t>25030</t>
  </si>
  <si>
    <t>25060</t>
  </si>
  <si>
    <t>219</t>
  </si>
  <si>
    <t>Возврат бюджетных кредитов, предоставленных другим  бюджетам бюджетной системы Российской Федерации из бюджета муниципального района Российской Федерации в валюте Российской Федерации</t>
  </si>
  <si>
    <t>01 06 05 02 05 0000 540</t>
  </si>
  <si>
    <t>Предоставление бюджетных кредитов другим бюджетам  бюджетной системы  Российской Федерации  из бюджета муниципального района Российской Федерации в валюте Российской Федерации</t>
  </si>
  <si>
    <t>Прочие субвенции бюджетам муниципальных районов</t>
  </si>
  <si>
    <t>04000</t>
  </si>
  <si>
    <t>04014</t>
  </si>
  <si>
    <t>04025</t>
  </si>
  <si>
    <r>
      <t xml:space="preserve">                                от </t>
    </r>
    <r>
      <rPr>
        <u val="single"/>
        <sz val="12"/>
        <color indexed="8"/>
        <rFont val="Times New Roman"/>
        <family val="1"/>
      </rPr>
      <t>___________</t>
    </r>
    <r>
      <rPr>
        <sz val="12"/>
        <color indexed="8"/>
        <rFont val="Times New Roman"/>
        <family val="1"/>
      </rPr>
      <t xml:space="preserve">  № ____</t>
    </r>
  </si>
  <si>
    <t>к решению Собрания депутатов</t>
  </si>
  <si>
    <t>01</t>
  </si>
  <si>
    <t>02</t>
  </si>
  <si>
    <t>03</t>
  </si>
  <si>
    <t>04</t>
  </si>
  <si>
    <t>006</t>
  </si>
  <si>
    <t>07</t>
  </si>
  <si>
    <t>10</t>
  </si>
  <si>
    <t>Мобилизационная подготовка экономики</t>
  </si>
  <si>
    <t>Администрация Смидовичского муниципального района</t>
  </si>
  <si>
    <t>Единый сельскохозяйственный налог</t>
  </si>
  <si>
    <t>Прочие субсидии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</si>
  <si>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</si>
  <si>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Субвенции бюджетам муниципальных образований на ежемесячное денежное вознаграждение за классное руководство </t>
  </si>
  <si>
    <t>ВОЗВРАТ ОСТАТКОВ СУБСИДИЙ, СУБВЕНЦИЙ И ИНЫХ МЕЖБЮДЖЕТНЫХ ТРАНСФЕРТОВ, ИМЕЮЩИХ ЦЕЛЕВОЙ НАЗНАЧЕНИЕ, ПРОШЛЫХ ЛЕТ</t>
  </si>
  <si>
    <t xml:space="preserve">                                                        к решению Собрания депутатов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</si>
  <si>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</si>
  <si>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Дотации бюджетам на поддержку мер по обеспечению сбалансированности бюджетов</t>
  </si>
  <si>
    <t>03029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</si>
  <si>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</si>
  <si>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Отдел культуры администрации Смидовичского муниципального района ЕАО</t>
  </si>
  <si>
    <t>Сумма (тыс. рублей)</t>
  </si>
  <si>
    <t>Единый налог на вмененный доход для отдельных видов деятельности (за налоговые периоды, истекшие до 1 января 2011 года)</t>
  </si>
  <si>
    <t>03020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</si>
  <si>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</si>
  <si>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</si>
  <si>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налога ( сбора)</t>
  </si>
  <si>
    <t>Сумма ( тыс. рублей)</t>
  </si>
  <si>
    <t>Дотации бюджетам муниципальных районов  на поддержку мер по обеспечению сбалансированности бюджетов</t>
  </si>
  <si>
    <t>КУМИ администрации Смидовичского муниципального района</t>
  </si>
  <si>
    <t>2012-2014</t>
  </si>
  <si>
    <t>611</t>
  </si>
  <si>
    <t>621</t>
  </si>
  <si>
    <t>наименование</t>
  </si>
  <si>
    <t>"Развитие и поддержка общественных инициатив населения в муниципальном образовании "Смидовичский муниципальный район" на 2013 год"</t>
  </si>
  <si>
    <t xml:space="preserve">"Профилактика правонарушений и преступлений на территории муниципального образования ""Смидовичский муниципальный район" на 2013 год </t>
  </si>
  <si>
    <t xml:space="preserve">"Развитие мелкотоварного производства продукции сельского хозяйства в личных подсобных хозяйствах населения Смидовичского муниципального района" </t>
  </si>
  <si>
    <t>Уменьшение прочих остатков денежных средств бюджета муниципальных районов Российской Федерации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</si>
  <si>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</si>
  <si>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</si>
  <si>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</si>
  <si>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</si>
  <si>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</si>
  <si>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</si>
  <si>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01 06 05 01 05 0000 640</t>
  </si>
  <si>
    <t>01 06 05 00 00 0000 500</t>
  </si>
  <si>
    <t>Предоставление бюджетных кредитов внутри страны в валюте Российской Федерации</t>
  </si>
  <si>
    <t>1</t>
  </si>
  <si>
    <t>2</t>
  </si>
  <si>
    <t>2012-2015</t>
  </si>
  <si>
    <t>03050</t>
  </si>
  <si>
    <t>Проценты, полученные от предоставления бюджетных кредито внутри страны за счет средств бюджетов муниципальных районов</t>
  </si>
  <si>
    <t>01020</t>
  </si>
  <si>
    <t>Плата за выбросы загрязняющих веществ в атмосферный воздух передвижными объектами</t>
  </si>
  <si>
    <t>01030</t>
  </si>
  <si>
    <t>Плата за сбросы загрязняющих веществ в водные объекты</t>
  </si>
  <si>
    <t>01040</t>
  </si>
  <si>
    <t>Плата за размещение отходов производства и потребления</t>
  </si>
  <si>
    <t>Платежи при пользовании недрами</t>
  </si>
  <si>
    <t>Регулярные платежи за пользование недрами при пользовании недрами (ренталс) на территории Российской Федерации</t>
  </si>
  <si>
    <t>113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</si>
  <si>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</si>
  <si>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</si>
  <si>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</si>
  <si>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</si>
  <si>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</si>
  <si>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</si>
  <si>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Прочие доходы от оказания платных услуг (работ) получателями средств бюджетов муниципальных районов</t>
  </si>
  <si>
    <t>25050</t>
  </si>
  <si>
    <t>Денежные взыскания (штрафы) за нарушение законодательства в области охраны окружающей среды</t>
  </si>
  <si>
    <t>30020</t>
  </si>
  <si>
    <t>Денежные взыскания (штрафы) за нарушение законодательства Российской Федерации о безопасности дорожного движения</t>
  </si>
  <si>
    <t>Субвенции бюджетам субъектов Российской Федерации и муниципальных образований</t>
  </si>
  <si>
    <t>Доходы от реализации имущества, находящегося в оперативном управлении учреждений, находящихся в ведении органов управлений поселений (за исключением имущества  муниципальных бюджетных и автономных  учреждений), в части реализации основных средств по указанному имуществу</t>
  </si>
  <si>
    <t xml:space="preserve"> 1  14  02052  10  0000  440</t>
  </si>
  <si>
    <t>Доходы от реализации имущества, находящегося в оперативном  управлении учреждений, находящихся в ведении органов управления поселений (за исключением имущества муниципальных бюджетных и автономных  учреждений), в части реализации  материальных запасов по указанному имуществу</t>
  </si>
  <si>
    <t xml:space="preserve"> 1  14  06013  10  0000  430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</si>
  <si>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</si>
  <si>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</si>
  <si>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Доходы, получаемые в виде арендной   либо иной платы за передачу в возмездное пользование 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</si>
  <si>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СОВОКУПНЫЙ ДОХОД</t>
  </si>
  <si>
    <t>Единый налог на вмененный доход для отдельных видов деятельности</t>
  </si>
  <si>
    <t>03000</t>
  </si>
  <si>
    <t>108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</si>
  <si>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</si>
  <si>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</si>
  <si>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03010</t>
  </si>
  <si>
    <t>07000</t>
  </si>
  <si>
    <t>07140</t>
  </si>
  <si>
    <t>111</t>
  </si>
  <si>
    <t>ДОХОДЫ ОТ ИСПОЛЬЗОВАНИЯ ИМУЩЕСТВА, НАХОДЯЩЕГОСЯ В ГОСУДАРСТВЕННОЙ И МУНИЦИПАЛЬНОЙ СОБСТВЕННОСТИ</t>
  </si>
  <si>
    <t>120</t>
  </si>
  <si>
    <t>05000</t>
  </si>
  <si>
    <t>05035</t>
  </si>
  <si>
    <t>Поступление доходов в бюджет муниципального образования "Смидовичский муниципальный район" в 2013 году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</si>
  <si>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</si>
  <si>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осуществления    деятельности  физическими   лицами, зарегистрированными    в  качестве    индивидуальных     предпринимателей, нотариусов, занимающихся   частной   практикой,  адвокатов,  учредивших  адвокатские  кабинеты, и других лиц,  занимающихся  частной  практикой  в  соответствии со статьей 227  Налогового  кодекса  Российской Федерации</t>
  </si>
  <si>
    <t>Налог на доходы физических лиц с доходов, полученных физическими лицами в соответствии  со статьей  228   Налогового   кодекса   Российской Федерации</t>
  </si>
  <si>
    <t>Налог на доходы физических лиц в  виде фиксированных  авансовых  платежей  с   доходов, полученных физическими лицами, являющимися  иностранными гражданами,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</si>
  <si>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Денежные взыскания (штрафы) за нарушения законодательства Российской Федерации об административных правонарушения, предусмотренных статьей 20.25 Кодекса Российской Федерации об административных правонарушениях</t>
  </si>
  <si>
    <t xml:space="preserve">                                                                 к решению Собрания депутатов</t>
  </si>
  <si>
    <r>
      <t xml:space="preserve">                                                                от ______________№</t>
    </r>
    <r>
      <rPr>
        <u val="single"/>
        <sz val="12"/>
        <rFont val="Times New Roman"/>
        <family val="1"/>
      </rPr>
      <t xml:space="preserve"> _____</t>
    </r>
  </si>
  <si>
    <t>612</t>
  </si>
  <si>
    <t>622</t>
  </si>
  <si>
    <t>Код бюджетной классификации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</si>
  <si>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</si>
  <si>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</si>
  <si>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Кредиты кредитных организаций в валюте Российской Федерации</t>
  </si>
  <si>
    <t>01 02 00 00 00 0000 700</t>
  </si>
  <si>
    <t>Субвенции бюджетам муниципальных районов на осуществление  первичного воинского учёта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</si>
  <si>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</si>
  <si>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     к решению Собрания депутатов</t>
  </si>
  <si>
    <t xml:space="preserve">        от ________________   № _____</t>
  </si>
  <si>
    <t>Срок реализации (годы)</t>
  </si>
  <si>
    <t>2011-2015</t>
  </si>
  <si>
    <t>2010-2015</t>
  </si>
  <si>
    <t xml:space="preserve">Единый налог на вмененный доход для отдельных видов деятельности </t>
  </si>
  <si>
    <t xml:space="preserve"> 1  13  01995  05  0000  130</t>
  </si>
  <si>
    <t xml:space="preserve">Прочие доходы  от оказания платных услуг (работ) получателями средств бюджетов муниципальных районов </t>
  </si>
  <si>
    <t xml:space="preserve"> 1  13  02995  05  0000  130</t>
  </si>
  <si>
    <t>Доходы от продажи квартир, находящихся в собственности муниципальных районов</t>
  </si>
  <si>
    <t xml:space="preserve">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</si>
  <si>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</si>
  <si>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1  14  02052  05  0000  440</t>
  </si>
  <si>
    <t xml:space="preserve"> 1  14  02052   10  0000  410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</si>
  <si>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</si>
  <si>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02050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</si>
  <si>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</si>
  <si>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02052</t>
  </si>
  <si>
    <t>1  16  25030  01 0000 140</t>
  </si>
  <si>
    <t>Доходы от продажи земельных участков,  находящихся в государственной и муниципальной собственности (за исключением земельных участков бюджетных и автономных учреждений)</t>
  </si>
  <si>
    <t>06013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</si>
  <si>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</si>
  <si>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</si>
  <si>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3  03  98050  05  0000  180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</si>
  <si>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</si>
  <si>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3  03  99050  05  0000  180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</si>
  <si>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</si>
  <si>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КБК</t>
  </si>
  <si>
    <t>Наименование налога (сбора)</t>
  </si>
  <si>
    <t>Нормативы отчислений, %</t>
  </si>
  <si>
    <t>Консолидированный местный бюджет</t>
  </si>
  <si>
    <t>Бюджет муниципального района</t>
  </si>
  <si>
    <t>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</si>
  <si>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</si>
  <si>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1 09 07010 05</t>
  </si>
  <si>
    <t>Налог на ркламу, мобилизуемый на территориях муниципальных районов</t>
  </si>
  <si>
    <t>1 09 07030 05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</si>
  <si>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</si>
  <si>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1 09 07050 05 </t>
  </si>
  <si>
    <t>Прочие местные налоги и сборы, мобилизуемые на территориях муниципальных районов</t>
  </si>
  <si>
    <t>В ЧАСТИ ДОХОДОВ ОТ ИСПОЛЬЗОВАНИЯ ИМУЩЕСТВА НАХОДЯЩЕГОСЯ В ГОСУДАРСТВЕННОЙ И МУНИЦИПАЛЬНОЙ СОБСТВЕННОСТИ</t>
  </si>
  <si>
    <t>1 11 02033 05</t>
  </si>
  <si>
    <t>Доходы от размещения временно свободных средств бюджетов муниципальных районов</t>
  </si>
  <si>
    <t>1 11 05025 05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</si>
  <si>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муниципальных районов (за исключением земельных участков муниципальных автономных учреждений)</t>
  </si>
  <si>
    <t>1 11 05025 10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</si>
  <si>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</si>
  <si>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1 11 05035 05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</si>
  <si>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</si>
  <si>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</si>
  <si>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</si>
  <si>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1 11 09035 05</t>
  </si>
  <si>
    <t>1 11 09035 10</t>
  </si>
  <si>
    <t>Доходы от использования имущества автомобильных дорог, находящихся в собственности поселений</t>
  </si>
  <si>
    <t>1 11 09045 05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</si>
  <si>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</si>
  <si>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1 11 09045 10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</si>
  <si>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</si>
  <si>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В ЧАСТИ ДОХОДОВ ОТ ОКАЗАНИЯ ПЛАТНЫХ УСЛУГ И КОМПЕНСАЦИИ ЗАТРАТ ГОСУДАРСТВА</t>
  </si>
  <si>
    <t>1 13 03050 05</t>
  </si>
  <si>
    <t>Прочие доходы от оказания платных услуг получателями  средств бюджетов муниципальных районов и компенсации затрат бюджетов муниципальных районов</t>
  </si>
  <si>
    <t>1 13 03050 10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</si>
  <si>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</si>
  <si>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В ЧАСТИ ДОХОДОВ ОТ ПРОДАЖИ МАТЕРИАЛЬНЫХ И НЕМАТЕРИАЛЬНЫХ АКТИВОВ</t>
  </si>
  <si>
    <t>2 02 02088 05  0002  151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</si>
  <si>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корпорации- Фонд содействия реформированию жилищно-коммунального хозяйства</t>
  </si>
  <si>
    <t>2 02  02089 05  0002  151</t>
  </si>
  <si>
    <t xml:space="preserve">Субсидии бюджетам муниципальных районов на обеспечение мероприятий по переселению граждан из аварийного жилищного фонда за счет средств бюджетов </t>
  </si>
  <si>
    <t>2 02 02145 05  0000  151</t>
  </si>
  <si>
    <t>Субсидии бюджетам муниципальных районов на модернизацию региональных систем общего образования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</si>
  <si>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</si>
  <si>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Плата за выбросы загрязняющих веществ в атмосферный воздух стационарными объектами</t>
  </si>
  <si>
    <t>Субвенции на осуществление управленческих функций по организации деятельности комиссий по делам несовершеннолетних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</si>
  <si>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 образования</t>
  </si>
  <si>
    <t>9.</t>
  </si>
  <si>
    <t>2014 год, (тыс. рублей)</t>
  </si>
  <si>
    <t>2015 год, (тыс. рублей)</t>
  </si>
  <si>
    <t>Субсидии бюджетам муниципальных образований Еврейсуой автономной области на 2013 год на софинансирование расходных обязательств муниципальных образований, связанных с повышением размеров окладов (должностных окладов), ставок заработной платыотдельным категориям работников учреждений дошкольного образования и культуры Еврейской автономной области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</si>
  <si>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</si>
  <si>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Бюджетные инвестиции иным юридическим лицам</t>
  </si>
  <si>
    <t>092 03 11</t>
  </si>
  <si>
    <t>Охрана муниципального имущества</t>
  </si>
  <si>
    <t>450</t>
  </si>
  <si>
    <t xml:space="preserve">487 95 00 </t>
  </si>
  <si>
    <t>"Талантливые и одаренные дети муниципального образования "Сидовичский муниципальный район" на 2013 - 2014 годы"</t>
  </si>
  <si>
    <t>Муниципальная целевая программа "Талантливые и одаренные дети муниципального образования "Смидовичский муниципальный район" на 2013 - 2014 годы"</t>
  </si>
  <si>
    <t>2  02  03024  05  0000  151</t>
  </si>
  <si>
    <t>2  02  03029  05 0000  151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</si>
  <si>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</si>
  <si>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2  02  03999  05  0000  151</t>
  </si>
  <si>
    <t xml:space="preserve">  2  02 04014  05  0000  151</t>
  </si>
  <si>
    <t xml:space="preserve">  2 02  04025  05 0000   151</t>
  </si>
  <si>
    <t>1 14 01050 05</t>
  </si>
  <si>
    <t>Доходы отпродажи квартир, находящихся в собственности муниципальных районов</t>
  </si>
  <si>
    <t>1 14 01050 10</t>
  </si>
  <si>
    <t>Доходы от продажи квартир, находящихся в собственности поселений</t>
  </si>
  <si>
    <t>1 14 02032 05 0000 410</t>
  </si>
  <si>
    <t>1 14 02032 05 0000 440</t>
  </si>
  <si>
    <t>1 14 02032 10 0000 410</t>
  </si>
  <si>
    <t>Доходы от реализации имущества, находящегося в оперативном управлении учреждений, находящихся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</si>
  <si>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1 14 02032 10 0000 440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</si>
  <si>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</si>
  <si>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</si>
  <si>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</si>
  <si>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</si>
  <si>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имущества, обращенного в доходы муниципальных районов (в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</si>
  <si>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</si>
  <si>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</si>
  <si>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</si>
  <si>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 и иного имущества, обращенного в доходы поселений (в части реализации материальных запасов по указанному имуществу)</t>
  </si>
  <si>
    <t>1 14 06014 10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</si>
  <si>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</si>
  <si>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1 14 06025 05</t>
  </si>
  <si>
    <t>1 14 06026 10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</si>
  <si>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</si>
  <si>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Административные платежи и сборы</t>
  </si>
  <si>
    <t>1 15 02040 05</t>
  </si>
  <si>
    <t>Платежи, взимаемые организациями муниципальных районов за выполнение определенных функций</t>
  </si>
  <si>
    <t>1 15 02050 10</t>
  </si>
  <si>
    <t>Платежи, взимаемые организациями поселений за выполнение определенных функций</t>
  </si>
  <si>
    <t>В ЧАСТИ ШТРАФОВ, САНКЦИЙ, ВОЗМЕЩЕНИЯ УЩЕРБА</t>
  </si>
  <si>
    <t>1 16 18050 05</t>
  </si>
  <si>
    <t>1 16 21050 05</t>
  </si>
  <si>
    <t>1 16 21050 10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</si>
  <si>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</si>
  <si>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1 16 23050 05 </t>
  </si>
  <si>
    <t>Доходы от возмещения ущерба при возникновении страховых случаев, когда выгодопотребителями по договорам страхования выступают получатели средств бюджетов муниципальных районов</t>
  </si>
  <si>
    <t>1 16 23050 10</t>
  </si>
  <si>
    <t>2014 год</t>
  </si>
  <si>
    <t>Субсидии бюджетам муниципальных районов на бюджетные инвестиции для модернизации объектов коммунальной инфраструктуры</t>
  </si>
  <si>
    <t>Субвенции  бюджетам муниципальных районов на обеспечение мер социальной поддержки ветеранов труда  и тружеников тыла</t>
  </si>
  <si>
    <t xml:space="preserve">Субвенции бюджетам муниципальных районов на  выплату  ежемесячного пособия на ребенка </t>
  </si>
  <si>
    <t>Другие вопросы в области социальной политики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</si>
  <si>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</si>
  <si>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ОБРАЗОВАНИЕ</t>
  </si>
  <si>
    <t>Денежные взыскания (штрафы) за нарушение земельного законодательства</t>
  </si>
  <si>
    <t>27000</t>
  </si>
  <si>
    <t>28000</t>
  </si>
  <si>
    <t>30000</t>
  </si>
  <si>
    <t>90050</t>
  </si>
  <si>
    <t>202</t>
  </si>
  <si>
    <t>151</t>
  </si>
  <si>
    <t>01001</t>
  </si>
  <si>
    <t>01003</t>
  </si>
  <si>
    <t>Субсидии бюджетам субъектов Российской Федерации и муниципальных образований (межбюджетные субсидии)</t>
  </si>
  <si>
    <t>02999</t>
  </si>
  <si>
    <t>03021</t>
  </si>
  <si>
    <t>Субвенции бюджетам муниципальных районов на ежемесячное денежное вознаграждение за классное руководство -обл. бюджет</t>
  </si>
  <si>
    <t>03024</t>
  </si>
  <si>
    <t>РЗ</t>
  </si>
  <si>
    <t>ПР</t>
  </si>
  <si>
    <t>ГРБС</t>
  </si>
  <si>
    <t>КЦСР</t>
  </si>
  <si>
    <t>КВР</t>
  </si>
  <si>
    <t>Получение кредитов от кредитных организаций в валюте Российской Федерации</t>
  </si>
  <si>
    <t xml:space="preserve">01 02 00 00 05 0000 710 </t>
  </si>
  <si>
    <t>Получение кредитов от кредитных организаций муниципальным районом в валюте Российской Федерации</t>
  </si>
  <si>
    <t>Телевидение и радиовещание</t>
  </si>
  <si>
    <t>Телерадиокомпании и телеорганизации</t>
  </si>
  <si>
    <t>Субсидии на поддержку животноводства</t>
  </si>
  <si>
    <t>13</t>
  </si>
  <si>
    <t>ДОХОДЫ ОТ ПРОДАЖИ МАТЕРИАЛЬНЫХ И НЕМАТЕРИАЛЬНЫХ АКТИВОВ</t>
  </si>
  <si>
    <t>440</t>
  </si>
  <si>
    <t>06000</t>
  </si>
  <si>
    <t>430</t>
  </si>
  <si>
    <t>06010</t>
  </si>
  <si>
    <t>116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</si>
  <si>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</si>
  <si>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</si>
  <si>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</si>
  <si>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Иные межбюджетные трансферты</t>
  </si>
  <si>
    <t xml:space="preserve">Обеспечение  деятельности  (оказание услуг) подведомственных учреждений  
</t>
  </si>
  <si>
    <t xml:space="preserve">Обеспечение деятельности (оказание услуг) подведомственных учреждений за счет средств местного бюджета    
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</si>
  <si>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                            
</t>
  </si>
  <si>
    <t xml:space="preserve">Субсидии бюджетным учреждениям на иные цели                           
</t>
  </si>
  <si>
    <t>420 00 00</t>
  </si>
  <si>
    <t>420 99 00</t>
  </si>
  <si>
    <t>420 99 01</t>
  </si>
  <si>
    <t>2013-2014</t>
  </si>
  <si>
    <t>Иные безвозмездные и возвозвратные перечисления</t>
  </si>
  <si>
    <t>520 00 00</t>
  </si>
  <si>
    <t xml:space="preserve">Субсидии автономным учреждениям на иные цели                           
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</si>
  <si>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           
</t>
  </si>
  <si>
    <t xml:space="preserve">Субсидии бюджетным учреждениям на иные цели        </t>
  </si>
  <si>
    <t>520 10 00</t>
  </si>
  <si>
    <t>Муниципальная целевая программа «Пожарная безопасность муниципальных образовательных учреждений муниципального образования «Смидовичский муниципальный район» на 2013 – 2015 годы»</t>
  </si>
  <si>
    <t>795 08 00</t>
  </si>
  <si>
    <t>Муниципальная целевая программа «Развитие системы дошкольного образования в муниципальном образовании «Смидовичский муниципальный район» на 2012 – 2015 годы»</t>
  </si>
  <si>
    <t>795 06 00</t>
  </si>
  <si>
    <t xml:space="preserve">Муниципальная целевая программа «Энергосбережение и повышение энергетической в муниципальном образовании «Смидовичский муниципальный район»                    </t>
  </si>
  <si>
    <t xml:space="preserve">Школы - детские сады, школы начальные, неполные средние и средние                             
</t>
  </si>
  <si>
    <t xml:space="preserve">Обеспечение  деятельности  (оказание услуг) подведомственных учреждений за счет средств местного бюджета    
</t>
  </si>
  <si>
    <t xml:space="preserve">Обеспечение  деятельности (оказание услуг) подведомственных учреждений за счет средств областного бюджета  
</t>
  </si>
  <si>
    <t xml:space="preserve">421 00 00 </t>
  </si>
  <si>
    <t>421 99 00</t>
  </si>
  <si>
    <t>421 99 01</t>
  </si>
  <si>
    <t>421 99 02</t>
  </si>
  <si>
    <t>Обеспечение  деятельности  (оказание услуг) подведомственных учреждений</t>
  </si>
  <si>
    <t>423 00 00</t>
  </si>
  <si>
    <t>423 99 00</t>
  </si>
  <si>
    <t>423 99 01</t>
  </si>
  <si>
    <t xml:space="preserve">Оказание социальной помощи на обеспечение питанием детей из малоимущих семей за счет средств областного бюджета                  
</t>
  </si>
  <si>
    <t>505 86 13</t>
  </si>
  <si>
    <t xml:space="preserve">Ежемесячное денежное вознаграждение за классное руководство             
</t>
  </si>
  <si>
    <t xml:space="preserve">Ежемесячное денежное вознаграждение за классное руководство (за счет средств федерального бюджета)       
</t>
  </si>
  <si>
    <t xml:space="preserve">Ежемесячное денежное вознаграждение за классное руководство (за счет средств областного бюджета)       
</t>
  </si>
  <si>
    <t>520 09 01</t>
  </si>
  <si>
    <t>520 09 00</t>
  </si>
  <si>
    <t>520 09 02</t>
  </si>
  <si>
    <t>Мероприятия по проведению оздоравительной кампании детей</t>
  </si>
  <si>
    <t>Оздоровление детей за счет средств местного бюджета</t>
  </si>
  <si>
    <t>432 00 00</t>
  </si>
  <si>
    <t>432 02 00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</si>
  <si>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              
</t>
  </si>
  <si>
    <t xml:space="preserve">Иные выплаты персоналу, за исключением фонда оплаты труда      
</t>
  </si>
  <si>
    <t xml:space="preserve">Уплата налога на имущество организаций и земельного налога     
</t>
  </si>
  <si>
    <t>452 00 00</t>
  </si>
  <si>
    <t>452 99 00</t>
  </si>
  <si>
    <t>452 99 10</t>
  </si>
  <si>
    <t>851</t>
  </si>
  <si>
    <t xml:space="preserve">Обеспечение  деятельности  (оказание услуг) подведомственных учреждений за счет средств местного бюджета - методический кабинет, группа хозяйственного обслуживания      
</t>
  </si>
  <si>
    <t xml:space="preserve">Обеспечение  деятельности  (оказание услуг) подведомственных учреждений за счет средств местного бюджета - централизованная бухгалтерия
</t>
  </si>
  <si>
    <t>452 99 11</t>
  </si>
  <si>
    <t>Отдел культуры администрации Смидовичского муниципального района</t>
  </si>
  <si>
    <t>795 09 00</t>
  </si>
  <si>
    <t>Культура</t>
  </si>
  <si>
    <t>Мероприятия в сфере культуры и кинематографии</t>
  </si>
  <si>
    <t>Другие вопросы в области культуры, кинематографии</t>
  </si>
  <si>
    <t>440 01 00</t>
  </si>
  <si>
    <t>Муниципальная целевая программа «Улучшение жилищных условий граждан, проживающих в сельской местности Смидовичского муниципального района на 2013 год»</t>
  </si>
  <si>
    <t>431 00 00</t>
  </si>
  <si>
    <t>№ п/п</t>
  </si>
  <si>
    <t>3</t>
  </si>
  <si>
    <t>4</t>
  </si>
  <si>
    <t>5</t>
  </si>
  <si>
    <t>7</t>
  </si>
  <si>
    <t>1.</t>
  </si>
  <si>
    <t>2.</t>
  </si>
  <si>
    <t>3.</t>
  </si>
  <si>
    <t>4.</t>
  </si>
  <si>
    <t>5.</t>
  </si>
  <si>
    <t>6.</t>
  </si>
  <si>
    <t>7.</t>
  </si>
  <si>
    <t>8.</t>
  </si>
  <si>
    <t>093 00 00</t>
  </si>
  <si>
    <t xml:space="preserve">Учреждения по обеспечению хозяйственного обслуживания
</t>
  </si>
  <si>
    <t>2014 год,  (тыс. рублей)</t>
  </si>
  <si>
    <t>2015 год,  (тыс. рублей)</t>
  </si>
  <si>
    <t>Ведомственная структура  расходов бюджета муниципального образования "Смидовичский муниципальный район"  на плановый период 2014 и 2015 годов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</si>
  <si>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</si>
  <si>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</si>
  <si>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                         к решению Собрания депутатов</t>
  </si>
  <si>
    <t>Наименование главного администратора доходов бюджета муниципального района</t>
  </si>
  <si>
    <t>главного администратора доходов</t>
  </si>
  <si>
    <t>доходов бюджета муниципального района</t>
  </si>
  <si>
    <t>1 08 07150 01 0000 110</t>
  </si>
  <si>
    <t>Государственная пошлина за выдачу разрешения на установку рекламной конструкции</t>
  </si>
  <si>
    <t>1 08 07174 01 1000 110</t>
  </si>
  <si>
    <t xml:space="preserve"> 1  11  03050  05  0000 120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</si>
  <si>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</si>
  <si>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</si>
  <si>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1  11  05035  05  0000  120</t>
  </si>
  <si>
    <t xml:space="preserve"> 1  11  08050  05  0000  120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</si>
  <si>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</si>
  <si>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 xml:space="preserve"> 1  11  09035  05  0000  120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</si>
  <si>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</si>
  <si>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 xml:space="preserve"> 1  11  09045  05  0000  120</t>
  </si>
  <si>
    <t xml:space="preserve"> 1  14  01050  05  0000  410</t>
  </si>
  <si>
    <t xml:space="preserve"> 1  14  03050  05  0000  410</t>
  </si>
  <si>
    <t>Средства от распоряжения и реализации конфискованного и иного имущества, обращенного в доходы муниципальных  районов (в части реализации основных средств по указанному имуществу)</t>
  </si>
  <si>
    <t xml:space="preserve"> 1  14  03050 05  0000  440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</si>
  <si>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</si>
  <si>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 1  14  04050  05 0000  420</t>
  </si>
  <si>
    <t>Доходы от продажи нематериальных активов, находящихся в  собственности муниципальных районов</t>
  </si>
  <si>
    <t xml:space="preserve"> 1  14  06025  05  0000  430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</si>
  <si>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</si>
  <si>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 xml:space="preserve"> 1  16  18050  05  0000  140</t>
  </si>
  <si>
    <t xml:space="preserve"> 1  16  23050  05  0000  140</t>
  </si>
  <si>
    <t xml:space="preserve"> 1  16  90050  05  0000  140</t>
  </si>
  <si>
    <t>Доходы от возмещения ущерба при возникновении страховых случаев, когда выгодопотребителями по договорам страхования выступают получатели средств бюджетов поселений</t>
  </si>
  <si>
    <t>1 16 32000 05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</si>
  <si>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</si>
  <si>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1 16 32000 10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</si>
  <si>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</si>
  <si>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1 16 90050 05</t>
  </si>
  <si>
    <t>1 16 90050 10</t>
  </si>
  <si>
    <t>Прочие поступления от денежных взысканий (штрафов) и иных сумм в возмещение ущерба, зачисляемые в бюджеты поселений</t>
  </si>
  <si>
    <t>В ЧАСТИ ПРОЧИХ НЕНАЛОГОВЫХ ДОХОДОВ</t>
  </si>
  <si>
    <t>1 17 01050 05</t>
  </si>
  <si>
    <t>Невыясненные поступления,зачисляемые в бюджеты муниципальных районов</t>
  </si>
  <si>
    <t>1 17 01050 10</t>
  </si>
  <si>
    <t>Невыясненные поступления, зачисляемые в бюджеты поселений</t>
  </si>
  <si>
    <t>1 17 02000 05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</si>
  <si>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</si>
  <si>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1 17 02000 10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</si>
  <si>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</si>
  <si>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1 17 05050 05</t>
  </si>
  <si>
    <t>1 17 05050 10</t>
  </si>
  <si>
    <r>
      <t xml:space="preserve">                                                        от ______________№</t>
    </r>
    <r>
      <rPr>
        <u val="single"/>
        <sz val="12"/>
        <rFont val="Times New Roman"/>
        <family val="1"/>
      </rPr>
      <t xml:space="preserve"> _____</t>
    </r>
  </si>
  <si>
    <t>Прочие неналоговые доходы бюджетов поселений</t>
  </si>
  <si>
    <r>
      <t>Денежные взыскания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(штрафы) за нарушение бюджетного законодательства (в части бюджетов муниципальных районов)</t>
    </r>
  </si>
  <si>
    <t>от ______________      №  ____</t>
  </si>
  <si>
    <t>Нормативы</t>
  </si>
  <si>
    <t>в том числе:</t>
  </si>
  <si>
    <t>01 05 02 01 00 0000 510</t>
  </si>
  <si>
    <t>Увеличение прочих остатков денежных средств бюджетов</t>
  </si>
  <si>
    <t>11</t>
  </si>
  <si>
    <t>Дотации бюджетам субъектов Российской Федерации и муниципальных образований</t>
  </si>
  <si>
    <t>Реализация государственных функций в области физической культуры и спорта</t>
  </si>
  <si>
    <t>Мероприятия для развития на территории муниципального района физической культуры и массового спорта</t>
  </si>
  <si>
    <t>от _____________   № ____</t>
  </si>
  <si>
    <t>"Сохранность автомобильных дорог общего пользования местного значения Смидовичского муниципального района на 2012 - 2014 годы"</t>
  </si>
  <si>
    <t xml:space="preserve"> "Развитие малого и среднего предпринимательства на территории муниципального образования "Смидовичский муниципальный район" </t>
  </si>
  <si>
    <t>"Развитие системы дошкольного образования в муниципальном образовании " Смидовичский муниципальный район" на 2012- 2015 гг."</t>
  </si>
  <si>
    <t xml:space="preserve">"Энергосбережение и повышение энергической эффективности в муниципальном образовании " Смидовичский муниципальный район" </t>
  </si>
  <si>
    <t>"Пожарная безопасность муниципальных образовательных учреждений муниципального образования "Смидовичский муниципальный район" на 2013 - 2015 годы"</t>
  </si>
  <si>
    <t>"Улучшение жилищных условий граждан, проживающих в сельской местности Смидовичского муниципального района на 2013 год"</t>
  </si>
  <si>
    <t xml:space="preserve">"Обеспечение жильем молодых семей в Смидовичском муниципальном районе" </t>
  </si>
  <si>
    <t>"Социальная поддержка населения муниципального образования "Смидовичский муниципальный район" на 2013 год"</t>
  </si>
  <si>
    <t>"Создание условий для развития физической культуры и спорта на территории Смидовичского муниципального района в 2013 году"</t>
  </si>
  <si>
    <t>2013-2015</t>
  </si>
  <si>
    <t>Сумма 2014 год  (тыс. рублей)</t>
  </si>
  <si>
    <t>Сумма 2015 год (тыс. рублей)</t>
  </si>
  <si>
    <t>Перечень программ, предусмотренных к финансированию из бюджета муниципального образования "Смидовичский муниципальный район" на плановый период 2014 и 2015 годов</t>
  </si>
  <si>
    <t xml:space="preserve">ОБЩЕГОСУДАРСТВЕННЫЕ ВОПРОСЫ         </t>
  </si>
  <si>
    <t>002 00 00</t>
  </si>
  <si>
    <t xml:space="preserve">Глава муниципального образования    </t>
  </si>
  <si>
    <t>002 03 00</t>
  </si>
  <si>
    <t>Фонд оплаты труда и страховые взносы</t>
  </si>
  <si>
    <t xml:space="preserve">Центральный аппарат                 </t>
  </si>
  <si>
    <t>002 04 00</t>
  </si>
  <si>
    <t>002 04 01</t>
  </si>
  <si>
    <t>Закупка товаров, работ, услуг в сфере информационно – коммуникационных технологий</t>
  </si>
  <si>
    <t>002 04 05</t>
  </si>
  <si>
    <t>002 04 08</t>
  </si>
  <si>
    <t>002 04 21</t>
  </si>
  <si>
    <t xml:space="preserve">Резервные фонды                     </t>
  </si>
  <si>
    <t>070 00 00</t>
  </si>
  <si>
    <t>070 05 00</t>
  </si>
  <si>
    <t xml:space="preserve">Резервные средства                  </t>
  </si>
  <si>
    <t xml:space="preserve">Другие общегосударственные вопросы  </t>
  </si>
  <si>
    <t>092 00 00</t>
  </si>
  <si>
    <t>092 03 00</t>
  </si>
  <si>
    <t>Мероприятия по подготовке, профессиональной переподготовки и повышению квалификации муниципальных служащих</t>
  </si>
  <si>
    <t>092 03 10</t>
  </si>
  <si>
    <t>093 99 00</t>
  </si>
  <si>
    <t>795 00 00</t>
  </si>
  <si>
    <t xml:space="preserve">Муниципальная целевая программа «Развитие и поддержка общественных инициатив населения в муниципальном образовании «Смидовичский муниципальный район» на 2013 год»               </t>
  </si>
  <si>
    <t>795 01 00</t>
  </si>
  <si>
    <t xml:space="preserve">НАЦИОНАЛЬНАЯ ОБОРОНА                </t>
  </si>
  <si>
    <t>209 00 00</t>
  </si>
  <si>
    <t>209 01 00</t>
  </si>
  <si>
    <t xml:space="preserve">Органы внутренних дел               </t>
  </si>
  <si>
    <t xml:space="preserve">Муниципальная целевая программа «Профилактика правонарушений и преступлений на территории муниципального образования «Смидовичский муниципальный район» на 2013 год»                                </t>
  </si>
  <si>
    <t>795 02 00</t>
  </si>
  <si>
    <t>218 00 00</t>
  </si>
  <si>
    <t>218 01 00</t>
  </si>
  <si>
    <t xml:space="preserve">НАЦИОНАЛЬНАЯ ЭКОНОМИКА              </t>
  </si>
  <si>
    <t xml:space="preserve">Дорожное хозяйство (дорожные фонды) </t>
  </si>
  <si>
    <t xml:space="preserve">Региональные целевые программы      </t>
  </si>
  <si>
    <t>522 00 00</t>
  </si>
  <si>
    <t>522 06 06</t>
  </si>
  <si>
    <t>Муниципальная целевая программа «Сохранность автомобильных дорог общего пользования местного значения Смидовичского муниципального района на 2012 – 2014 годы»</t>
  </si>
  <si>
    <t>330 00 00</t>
  </si>
  <si>
    <t>330 82 00</t>
  </si>
  <si>
    <t>340 00 00</t>
  </si>
  <si>
    <t>340 03 00</t>
  </si>
  <si>
    <t xml:space="preserve">Муниципальная целевая программа «Развитие малого и среднего предпринимательства на территории муниципального образования «Смидовичский муниципальный район»                    </t>
  </si>
  <si>
    <t>795 04 00</t>
  </si>
  <si>
    <t>431 01 00</t>
  </si>
  <si>
    <t>491 00 00</t>
  </si>
  <si>
    <t>491 01 00</t>
  </si>
  <si>
    <t xml:space="preserve">Социальное обеспечение населения    </t>
  </si>
  <si>
    <t xml:space="preserve">Социальная помощь                   </t>
  </si>
  <si>
    <t>505 00 00</t>
  </si>
  <si>
    <t>505 86 00</t>
  </si>
  <si>
    <t>Почетные жители Смидовичского района</t>
  </si>
  <si>
    <t>505 86 15</t>
  </si>
  <si>
    <t xml:space="preserve">Муниципальная целевая программа «Обеспечение жильем молодых семей в Смидовичском муниципальном районе»        </t>
  </si>
  <si>
    <t>795 12 00</t>
  </si>
  <si>
    <t>514 00 00</t>
  </si>
  <si>
    <t>514 05 00</t>
  </si>
  <si>
    <t xml:space="preserve">ФИЗИЧЕСКАЯ КУЛЬТУРА И СПОРТ         </t>
  </si>
  <si>
    <t xml:space="preserve">Массовый спорт                 </t>
  </si>
  <si>
    <t>487 00 00</t>
  </si>
  <si>
    <t>487 95 00</t>
  </si>
  <si>
    <t>795 11 00</t>
  </si>
  <si>
    <t xml:space="preserve">СРЕДСТВА МАССОВОЙ ИНФОРМАЦИИ        </t>
  </si>
  <si>
    <t>453 00 00</t>
  </si>
  <si>
    <t>453 99 00</t>
  </si>
  <si>
    <t xml:space="preserve">Периодическая печать и издательства </t>
  </si>
  <si>
    <t>457 99 00</t>
  </si>
  <si>
    <t>Собрание депутатов Смидовичского муниципального района</t>
  </si>
  <si>
    <t>002 11 00</t>
  </si>
  <si>
    <t>Контрольно-счетная палата Смидовичского муниципального района</t>
  </si>
  <si>
    <t>002 25 00</t>
  </si>
  <si>
    <t>090 00 00</t>
  </si>
  <si>
    <t xml:space="preserve">Оценка недвижимости, признание прав и регулирование отношений по государственной собственности </t>
  </si>
  <si>
    <t>090 02 00</t>
  </si>
  <si>
    <t>002 04 22</t>
  </si>
  <si>
    <t xml:space="preserve">КУЛЬТУРА И КИНЕМАТОГРАФИЯ           </t>
  </si>
  <si>
    <t xml:space="preserve">Культура                            </t>
  </si>
  <si>
    <t>440 00 00</t>
  </si>
  <si>
    <t>440 02 00</t>
  </si>
  <si>
    <t xml:space="preserve">Иные межбюджетные трансферты                </t>
  </si>
  <si>
    <t>Управление  сельского хозяйства администрации Смидовичского муниципального района</t>
  </si>
  <si>
    <t>002 04 03</t>
  </si>
  <si>
    <t>244</t>
  </si>
  <si>
    <t>322</t>
  </si>
  <si>
    <t>121</t>
  </si>
  <si>
    <t>122</t>
  </si>
  <si>
    <t>242</t>
  </si>
  <si>
    <t>852</t>
  </si>
  <si>
    <t xml:space="preserve">Функционирование             высшего должностного      лица      субъекта Российской        Федерации        и
муниципального образования          
</t>
  </si>
  <si>
    <t xml:space="preserve">Руководство  и  управление  в  сфере установленных    функций     органов государственной   власти  субъектов Российской   Федерации   и   органов
местного самоуправления             
</t>
  </si>
  <si>
    <t xml:space="preserve">Обеспечение деятельности центрального аппарата  за счет средств местного бюджета            
</t>
  </si>
  <si>
    <t xml:space="preserve">Руководство  и  управление  в  сфере установленных функций     органов государственной власти субъектов
Российской   Федерации   и   органов местного самоуправления             
</t>
  </si>
  <si>
    <t xml:space="preserve">Функционирование       Правительства Российской     Федерации,     высших исполнительных органов
государственной   власти   субъектов Российской Федерации,     местных администраций                       
</t>
  </si>
  <si>
    <t xml:space="preserve">Иные    выплаты    персоналу,  за исключением фонда оплаты труда      
</t>
  </si>
  <si>
    <t xml:space="preserve">Уплата прочих налогов, сборов и иных платежей                            
</t>
  </si>
  <si>
    <t xml:space="preserve">Прочая  закупка  товаров,  работ и услуг для государственных (муниципальных) нужд                
</t>
  </si>
  <si>
    <t xml:space="preserve">Выполнение     органами     местного самоуправления переданных государственных  полномочий по организации деятельности комиссии по делам несовершеннолетних            
</t>
  </si>
  <si>
    <t xml:space="preserve">Выполнение     органами     местного самоуправления переданных государственных  полномочий по применению    законодательства  об административных правонарушениях    
</t>
  </si>
  <si>
    <t xml:space="preserve">Выполнение органами  местного самоуправления переданных полномочий по в области архитектуры и градостроительства
</t>
  </si>
  <si>
    <t xml:space="preserve">Резервные фонды местных администраций                       
</t>
  </si>
  <si>
    <t>870</t>
  </si>
  <si>
    <t xml:space="preserve">Обеспечение  деятельности  (оказание услуг) подведомственных  учреждений за счет средств местного бюджета    
</t>
  </si>
  <si>
    <t xml:space="preserve">Целевые программы муниципальных образований                         
</t>
  </si>
  <si>
    <t xml:space="preserve">Мероприятия по обеспечению мобилизационной готовности экономики
</t>
  </si>
  <si>
    <t xml:space="preserve">Реализация государственных функций по мобилизационной подготовке экономики                           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</si>
  <si>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</si>
  <si>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</si>
  <si>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Мероприятия  по   предупреждению   и ликвидации последствий  чрезвычайных ситуаций и стихийных бедствий       
</t>
  </si>
  <si>
    <t xml:space="preserve">Предупреждение и ликвидация последствий чрезвычайных ситуаций  и стихийных бедствий природного и техногенного характера              
</t>
  </si>
  <si>
    <t xml:space="preserve">Областная целевая программа "Развитие сети автомобильных  дорог Еврейской  автономной области" на
2009 - 2014 годы»                    
</t>
  </si>
  <si>
    <t>Связи и информатика</t>
  </si>
  <si>
    <t xml:space="preserve">Другие вопросы в области национальной экономики
</t>
  </si>
  <si>
    <t xml:space="preserve">Реализация государственных функций в области национальной экономики   
</t>
  </si>
  <si>
    <t xml:space="preserve">Мероприятия  по землеустройству и землепользованию                    
</t>
  </si>
  <si>
    <t>795 05 00</t>
  </si>
  <si>
    <t xml:space="preserve">Муниципальная целевая программа «Энергосбережение и повышение энергетической в муниципальном образовании «Смидовичский муниципальный район»      </t>
  </si>
  <si>
    <t>795 07 00</t>
  </si>
  <si>
    <t xml:space="preserve">Молодежная политика и оздоровление детей                               
</t>
  </si>
  <si>
    <t xml:space="preserve">Организационно-воспитательная работа с молодежью                         
</t>
  </si>
  <si>
    <t xml:space="preserve">Проведение мероприятий для  детей  и молодежи                            
</t>
  </si>
  <si>
    <t xml:space="preserve">Доплаты  к  пенсиям,  дополнительное пенсионное обеспечение              
</t>
  </si>
  <si>
    <t xml:space="preserve">Доплаты к пенсиям муниципальных служащих                            
</t>
  </si>
  <si>
    <t xml:space="preserve">Пенсии, выплачиваемые организациями сектора государственного управления 
</t>
  </si>
  <si>
    <t>312</t>
  </si>
  <si>
    <t xml:space="preserve">Оказание других видов социальной помощи
</t>
  </si>
  <si>
    <t xml:space="preserve">2013 - 2015 </t>
  </si>
  <si>
    <t xml:space="preserve">Меры социальной поддержки  населения по публичным нормативным обязательствам                      
</t>
  </si>
  <si>
    <t>314</t>
  </si>
  <si>
    <t xml:space="preserve">Муниципальная целевая программа «Социальная поддержка населения муниципального образования «Смидовичский муниципальный район» на 2013 год»         </t>
  </si>
  <si>
    <t>795 13 00</t>
  </si>
  <si>
    <t xml:space="preserve">Меры социальной поддержки  населения по публичным нормативным обязательствам                      
</t>
  </si>
  <si>
    <t xml:space="preserve">Субсидии гражданам  на  приобретение жилья    
</t>
  </si>
  <si>
    <t xml:space="preserve">Реализация государственных функций в области социальной политики  
</t>
  </si>
  <si>
    <t xml:space="preserve">Субсидии отдельным общественным организациям и иным некоммерческим объединениям
</t>
  </si>
  <si>
    <t>630</t>
  </si>
  <si>
    <t xml:space="preserve">Муниципальная целевая программа «Создание условий для развития физической культуры и спорта на территории Смидовичского муниципального района в 2013 году»        </t>
  </si>
  <si>
    <t xml:space="preserve">Субсидии  муниципальным   автономным учреждениям                         
</t>
  </si>
  <si>
    <t xml:space="preserve">Субсидии автономным  учреждениям  на финансовое обеспечение государственного (муниципального) задания на оказание  государственных (муниципальных)  услуг   (выполнение работ)                              
</t>
  </si>
  <si>
    <t xml:space="preserve">Периодические  издания,  учрежденные органами законодательной и исполнительной власти               
</t>
  </si>
  <si>
    <t xml:space="preserve">12 </t>
  </si>
  <si>
    <t xml:space="preserve">457 00 00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</si>
  <si>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</si>
  <si>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Руководство  и  управление  в  сфере установленных функций органов государственной власти субъектов Российской Федерации и органов местного самоуправления             
</t>
  </si>
  <si>
    <t xml:space="preserve">Председатель представительного органа муниципального образования   
</t>
  </si>
  <si>
    <t xml:space="preserve">Обеспечение деятельности финансовых, налоговых итаможенных органов и органов финансового (финансово-бюджетного) надзора      
</t>
  </si>
  <si>
    <t xml:space="preserve">Руководитель  контрольно-счетной палаты муниципального образования и его заместители                     
</t>
  </si>
  <si>
    <t>302</t>
  </si>
  <si>
    <t>303</t>
  </si>
  <si>
    <t>304</t>
  </si>
  <si>
    <t>305</t>
  </si>
  <si>
    <t>306</t>
  </si>
  <si>
    <t>307</t>
  </si>
  <si>
    <t>308</t>
  </si>
  <si>
    <t>УСЛОВНО УТВЕРЖДЕННЫЕ РАСХОДЫ</t>
  </si>
  <si>
    <t xml:space="preserve">ПЕРЕЧЕНЬ </t>
  </si>
  <si>
    <t>кодов главных распорядителей бюджетных средств бюджета муниципального образования "Смидовичский муниципальный район" с 2013 года</t>
  </si>
  <si>
    <t>код</t>
  </si>
  <si>
    <t>наименование получателя</t>
  </si>
  <si>
    <t xml:space="preserve">Реализация государственной  политики в области приватизации и управления государственной и муниципальной собственностью                      
</t>
  </si>
  <si>
    <t>Выполнение органами  местного самоуправления переданных полномочий по формированию и исполнению бюджетов поселений</t>
  </si>
  <si>
    <t xml:space="preserve">Комплектование книжныхфондов библиотек муниципальных образований 
</t>
  </si>
  <si>
    <t xml:space="preserve">Учреждения культуры и мероприятия в сфере культуры и кинематографии     
</t>
  </si>
  <si>
    <t xml:space="preserve">Выполнение органами местного самоуправления переданных государственных полномочий по вопросам поддержки сельскохозяйственного производства  
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</si>
  <si>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</si>
  <si>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обеспечение жильем молодых семей</t>
  </si>
  <si>
    <t>Средства на осуществление управленческих функций по применению законодательства об административных правонарушениях</t>
  </si>
  <si>
    <t>Прочие межбюджетные трансферты, передаваемые бюджетам муниципальных районов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</si>
  <si>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</si>
  <si>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</si>
  <si>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116,118, 119.1, пунктами 1 и 2 статьи 120, статьями 125, 126, 128,  129, 129.1, 132,133,134,135, 135.1 Налогового кодекса Российской Федерации, а также штрафы, взыскание которых осуществляется на  основании ранее действовавшей статьи 117 Налогового кодекса Российской Федерации</t>
  </si>
  <si>
    <t>18000</t>
  </si>
  <si>
    <t>Денежные взыскания ( штрафы) за нарушение  бюджетного законодательства Российской Федерации</t>
  </si>
  <si>
    <t>Денежные взыскания ( штрафы) за нарушение законодательства об охране и использовании животного мира</t>
  </si>
  <si>
    <t>90000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</si>
  <si>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</si>
  <si>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</si>
  <si>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</si>
  <si>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Прочие неналоговые доходы бюджетов муниципальных районов</t>
  </si>
  <si>
    <t>НАЛОГОВЫЕ И НЕНАЛОГОВЫЕ ДОХОДЫ</t>
  </si>
  <si>
    <t xml:space="preserve">Прочие субсидии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</si>
  <si>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</si>
  <si>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Федерального закона "О пожарной безопасности"</t>
  </si>
  <si>
    <t>Субвенции местным бюджетам на выполнение передаваемых полномочий субъектов Российской Федерации</t>
  </si>
  <si>
    <t>Субвенции на оказание социальной помощи на обеспечение питанием детей из малоимущих семей</t>
  </si>
  <si>
    <t>01 05 02 01 05 0000 510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</si>
  <si>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</si>
  <si>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</si>
  <si>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</si>
  <si>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</si>
  <si>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</si>
  <si>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01 05 02 01 05 0000 610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</si>
  <si>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</si>
  <si>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</si>
  <si>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03999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</si>
  <si>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</si>
  <si>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субвенции</t>
  </si>
  <si>
    <t>Прочие доходы от компенсации затрат бюджетов муниципальных районов</t>
  </si>
  <si>
    <t xml:space="preserve"> 1  11  05013  10  0000  120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</si>
  <si>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</si>
  <si>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возмещения ущерба при возникновении страховых случаев, когда выгодоприобретателями выступают получатели  средств бюджетов  муниципальных районов </t>
  </si>
  <si>
    <t>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</si>
  <si>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</si>
  <si>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07141</t>
  </si>
  <si>
    <t>07142</t>
  </si>
  <si>
    <t>05013</t>
  </si>
  <si>
    <t>01010</t>
  </si>
  <si>
    <t>30010</t>
  </si>
  <si>
    <t xml:space="preserve">116 </t>
  </si>
  <si>
    <t>30011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</si>
  <si>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</si>
  <si>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Прочая  закупка  товаров,  работ и услуг для государственных нужд                
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</si>
  <si>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                             
</t>
  </si>
  <si>
    <t xml:space="preserve">Субсидии автономным  учреждениям  на финансовое обеспечение государственного задания на оказание  государственных услуг   (выполнение работ)                              
</t>
  </si>
  <si>
    <t xml:space="preserve">Субсидии автономным  учреждениям  на финансовое обеспечение государственного  задания на оказание  государственных услуг (выполнение работ)                              
</t>
  </si>
  <si>
    <t xml:space="preserve">Субсидии некоммерческим организациям (за исключением государственных учреждений)         
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</si>
  <si>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                             
</t>
  </si>
  <si>
    <t xml:space="preserve">Субсидии бюджетным учреждениям на финансовое обеспечение государственного  задания на оказание государственных услуг (выполнение работ)                              
</t>
  </si>
  <si>
    <t xml:space="preserve">Субсидии бюджетным учреждениям на финансовое обеспечение государственного  задания на оказание государственных  услуг (выполнение работ)                              
</t>
  </si>
  <si>
    <t xml:space="preserve">Субсидии автономным учреждениям на финансовое обеспечение государственного задания на оказание государственных  услуг (выполнение работ)                              
</t>
  </si>
  <si>
    <t xml:space="preserve">Субсидии автономным учреждениям на финансовое обеспечение государственного  задания на оказание государственных  услуг (выполнение работ)                              
</t>
  </si>
  <si>
    <t xml:space="preserve">Субсидии автономным  учреждениям  на финансовое обеспечение государственного  задания на оказание  государственных  услуг   (выполнение работ)                              
</t>
  </si>
  <si>
    <t xml:space="preserve">Прочая  закупка  товаров,  работ и услуг для государственных  нужд                
</t>
  </si>
  <si>
    <t xml:space="preserve">Субсидии некоммерческим организациям (за исключением государственных  учреждений)         
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</si>
  <si>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</si>
  <si>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540</t>
  </si>
  <si>
    <t>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</si>
  <si>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</si>
  <si>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43000</t>
  </si>
  <si>
    <t xml:space="preserve">распределения доходов между  бюджетом муниципального района и  бюджетами городских и сельских поселений на 2013 год и на плановый период 2014 и 2015 годов </t>
  </si>
  <si>
    <t>Источники финансирования дефицита бюджета муниципального образования "Смидовичский муниципальный район" на 2013 год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</si>
  <si>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</si>
  <si>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</si>
  <si>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</si>
  <si>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</si>
  <si>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</si>
  <si>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2015 год</t>
  </si>
  <si>
    <t>Источники финансирования дефицита бюджета муниципального образования "Смидовичский муниципальный район" на плановый период 2014 и 2015 годов</t>
  </si>
  <si>
    <t xml:space="preserve">               к решению Собрания депутатов</t>
  </si>
  <si>
    <t xml:space="preserve">               от ________________   № _____</t>
  </si>
  <si>
    <t xml:space="preserve"> Перечень главных администраторов доходов бюджета муницпального образования "Смидовичский муниципальный район" на 2013 год и плановый период 2014 и 2015 годов" &lt;*&gt;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</si>
  <si>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района.</t>
  </si>
  <si>
    <t xml:space="preserve">Перечень главных администраторов источников  финансирования дефицита бюджета муниципального образования "Смидовичский муниципальный район"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</si>
  <si>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</si>
  <si>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муниципальных районов от бюджетов субъектов Российской Федерации</t>
  </si>
  <si>
    <t>1 08 07142 01 0000 110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</si>
  <si>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</si>
  <si>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Возврат бюджетных кредитов, предоставленных другим  бюджетам бюджетной системы Российской Федерации из бюджета муниципального района  в валюте Российской Федерации</t>
  </si>
  <si>
    <t>Предоставление бюджетных кредитов другим бюджетам  бюджетной системы  Российской Федерации  из бюджета муниципального района  в валюте Российской Федерации</t>
  </si>
  <si>
    <t>Денежные взыскания (штрафы) за нарушение законодательства об охране и использования животного мира</t>
  </si>
  <si>
    <t xml:space="preserve">                                         от ________________ № _____</t>
  </si>
  <si>
    <t>Источники внутреннего финансирования дефицитов бюджетов</t>
  </si>
  <si>
    <t xml:space="preserve"> 01 00 00 00 00 0000 000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</si>
</sst>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#,##0.0_р_."/>
    <numFmt numFmtId="173" formatCode="#,##0.00_р_."/>
    <numFmt numFmtId="174" formatCode="#,##0.0"/>
    <numFmt numFmtId="175" formatCode="#,##0.000_р_."/>
    <numFmt numFmtId="176" formatCode="#,##0.000"/>
    <numFmt numFmtId="177" formatCode="#,##0.0000"/>
    <numFmt numFmtId="178" formatCode="#,##0.00000"/>
    <numFmt numFmtId="179" formatCode="#,##0.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_р_._-;\-* #,##0.0000_р_._-;_-* &quot;-&quot;????_р_._-;_-@_-"/>
    <numFmt numFmtId="183" formatCode="0.0000"/>
    <numFmt numFmtId="184" formatCode="0.00000"/>
    <numFmt numFmtId="185" formatCode="0.000000"/>
    <numFmt numFmtId="186" formatCode="0.0000000"/>
    <numFmt numFmtId="187" formatCode="#,##0.0000000"/>
    <numFmt numFmtId="188" formatCode="#,##0.00000000"/>
    <numFmt numFmtId="189" formatCode="#,##0.000000000"/>
    <numFmt numFmtId="190" formatCode="0.00000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1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vertical="top" wrapText="1"/>
    </xf>
    <xf numFmtId="0" fontId="17" fillId="2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17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9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vertical="top" wrapText="1"/>
    </xf>
    <xf numFmtId="49" fontId="17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17" fillId="25" borderId="10" xfId="0" applyFont="1" applyFill="1" applyBorder="1" applyAlignment="1">
      <alignment vertical="top" wrapText="1"/>
    </xf>
    <xf numFmtId="0" fontId="17" fillId="25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Continuous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/>
    </xf>
    <xf numFmtId="0" fontId="20" fillId="25" borderId="1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16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7" fillId="0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171" fontId="17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184" fontId="2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49" fontId="17" fillId="25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171" fontId="2" fillId="0" borderId="0" xfId="0" applyNumberFormat="1" applyFon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1" fillId="0" borderId="0" xfId="0" applyFont="1" applyFill="1" applyAlignment="1">
      <alignment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left" vertical="justify" wrapText="1"/>
    </xf>
    <xf numFmtId="165" fontId="1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distributed"/>
    </xf>
    <xf numFmtId="165" fontId="17" fillId="0" borderId="10" xfId="0" applyNumberFormat="1" applyFont="1" applyFill="1" applyBorder="1" applyAlignment="1">
      <alignment horizontal="center" vertical="distributed"/>
    </xf>
    <xf numFmtId="165" fontId="16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171" fontId="18" fillId="0" borderId="10" xfId="0" applyNumberFormat="1" applyFont="1" applyFill="1" applyBorder="1" applyAlignment="1">
      <alignment/>
    </xf>
    <xf numFmtId="171" fontId="17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7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74" fontId="13" fillId="0" borderId="10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Continuous"/>
    </xf>
    <xf numFmtId="49" fontId="12" fillId="0" borderId="17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top" wrapText="1"/>
    </xf>
    <xf numFmtId="4" fontId="17" fillId="0" borderId="0" xfId="0" applyNumberFormat="1" applyFont="1" applyFill="1" applyAlignment="1">
      <alignment/>
    </xf>
    <xf numFmtId="177" fontId="17" fillId="0" borderId="0" xfId="0" applyNumberFormat="1" applyFont="1" applyFill="1" applyAlignment="1">
      <alignment/>
    </xf>
    <xf numFmtId="171" fontId="17" fillId="0" borderId="0" xfId="0" applyNumberFormat="1" applyFont="1" applyFill="1" applyAlignment="1">
      <alignment/>
    </xf>
    <xf numFmtId="49" fontId="17" fillId="0" borderId="10" xfId="0" applyNumberFormat="1" applyFont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174" fontId="6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/>
    </xf>
    <xf numFmtId="174" fontId="17" fillId="0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right"/>
    </xf>
    <xf numFmtId="174" fontId="12" fillId="0" borderId="15" xfId="0" applyNumberFormat="1" applyFont="1" applyFill="1" applyBorder="1" applyAlignment="1">
      <alignment horizontal="right"/>
    </xf>
    <xf numFmtId="174" fontId="17" fillId="0" borderId="15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/>
    </xf>
    <xf numFmtId="174" fontId="17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/>
    </xf>
    <xf numFmtId="174" fontId="12" fillId="0" borderId="12" xfId="0" applyNumberFormat="1" applyFont="1" applyFill="1" applyBorder="1" applyAlignment="1">
      <alignment horizontal="right"/>
    </xf>
    <xf numFmtId="174" fontId="12" fillId="0" borderId="17" xfId="0" applyNumberFormat="1" applyFont="1" applyFill="1" applyBorder="1" applyAlignment="1">
      <alignment horizontal="right"/>
    </xf>
    <xf numFmtId="174" fontId="17" fillId="0" borderId="17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vertical="top" wrapText="1"/>
    </xf>
    <xf numFmtId="174" fontId="20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vertical="top" wrapText="1"/>
    </xf>
    <xf numFmtId="174" fontId="18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/>
    </xf>
    <xf numFmtId="174" fontId="20" fillId="0" borderId="10" xfId="0" applyNumberFormat="1" applyFont="1" applyFill="1" applyBorder="1" applyAlignment="1">
      <alignment/>
    </xf>
    <xf numFmtId="174" fontId="18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vertical="top" wrapText="1"/>
    </xf>
    <xf numFmtId="174" fontId="19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9" fontId="14" fillId="0" borderId="1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49" fontId="19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174" fontId="14" fillId="0" borderId="15" xfId="0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wrapText="1"/>
    </xf>
    <xf numFmtId="49" fontId="19" fillId="0" borderId="15" xfId="0" applyNumberFormat="1" applyFont="1" applyFill="1" applyBorder="1" applyAlignment="1">
      <alignment horizontal="center" wrapText="1"/>
    </xf>
    <xf numFmtId="49" fontId="20" fillId="0" borderId="17" xfId="0" applyNumberFormat="1" applyFont="1" applyFill="1" applyBorder="1" applyAlignment="1">
      <alignment vertical="top" wrapText="1"/>
    </xf>
    <xf numFmtId="49" fontId="14" fillId="0" borderId="15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" fontId="18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9" fontId="11" fillId="0" borderId="18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 vertical="top" wrapText="1"/>
    </xf>
    <xf numFmtId="174" fontId="11" fillId="0" borderId="15" xfId="0" applyNumberFormat="1" applyFont="1" applyFill="1" applyBorder="1" applyAlignment="1">
      <alignment horizontal="right"/>
    </xf>
    <xf numFmtId="49" fontId="19" fillId="0" borderId="18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vertical="top" wrapText="1"/>
    </xf>
    <xf numFmtId="174" fontId="19" fillId="0" borderId="15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 wrapText="1"/>
    </xf>
    <xf numFmtId="164" fontId="18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174" fontId="17" fillId="0" borderId="10" xfId="0" applyNumberFormat="1" applyFont="1" applyFill="1" applyBorder="1" applyAlignment="1">
      <alignment/>
    </xf>
    <xf numFmtId="174" fontId="12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171" fontId="17" fillId="0" borderId="0" xfId="0" applyNumberFormat="1" applyFont="1" applyBorder="1" applyAlignment="1">
      <alignment/>
    </xf>
    <xf numFmtId="171" fontId="17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17" fillId="0" borderId="15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49" fontId="10" fillId="0" borderId="0" xfId="0" applyNumberFormat="1" applyFont="1" applyAlignment="1">
      <alignment horizontal="left"/>
    </xf>
    <xf numFmtId="0" fontId="17" fillId="0" borderId="18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wrapText="1"/>
    </xf>
    <xf numFmtId="0" fontId="17" fillId="25" borderId="18" xfId="0" applyFont="1" applyFill="1" applyBorder="1" applyAlignment="1">
      <alignment horizontal="left" wrapText="1"/>
    </xf>
    <xf numFmtId="0" fontId="17" fillId="25" borderId="16" xfId="0" applyFont="1" applyFill="1" applyBorder="1" applyAlignment="1">
      <alignment horizontal="left" wrapText="1"/>
    </xf>
    <xf numFmtId="0" fontId="17" fillId="25" borderId="15" xfId="0" applyFont="1" applyFill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24" borderId="10" xfId="0" applyFont="1" applyFill="1" applyBorder="1" applyAlignment="1">
      <alignment horizontal="center" wrapText="1"/>
    </xf>
    <xf numFmtId="0" fontId="17" fillId="24" borderId="18" xfId="0" applyFont="1" applyFill="1" applyBorder="1" applyAlignment="1">
      <alignment horizontal="left" wrapText="1"/>
    </xf>
    <xf numFmtId="0" fontId="17" fillId="24" borderId="16" xfId="0" applyFont="1" applyFill="1" applyBorder="1" applyAlignment="1">
      <alignment horizontal="left" wrapText="1"/>
    </xf>
    <xf numFmtId="0" fontId="17" fillId="24" borderId="15" xfId="0" applyFont="1" applyFill="1" applyBorder="1" applyAlignment="1">
      <alignment horizontal="left" wrapText="1"/>
    </xf>
    <xf numFmtId="0" fontId="17" fillId="24" borderId="18" xfId="0" applyFont="1" applyFill="1" applyBorder="1" applyAlignment="1">
      <alignment horizontal="center" wrapText="1"/>
    </xf>
    <xf numFmtId="0" fontId="17" fillId="24" borderId="15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24" borderId="18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25" borderId="10" xfId="0" applyFont="1" applyFill="1" applyBorder="1" applyAlignment="1">
      <alignment horizontal="center"/>
    </xf>
    <xf numFmtId="0" fontId="17" fillId="25" borderId="21" xfId="0" applyFont="1" applyFill="1" applyBorder="1" applyAlignment="1">
      <alignment horizontal="left" wrapText="1"/>
    </xf>
    <xf numFmtId="0" fontId="17" fillId="25" borderId="19" xfId="0" applyFont="1" applyFill="1" applyBorder="1" applyAlignment="1">
      <alignment horizontal="left" wrapText="1"/>
    </xf>
    <xf numFmtId="0" fontId="17" fillId="25" borderId="22" xfId="0" applyFont="1" applyFill="1" applyBorder="1" applyAlignment="1">
      <alignment horizontal="left" wrapText="1"/>
    </xf>
    <xf numFmtId="0" fontId="17" fillId="25" borderId="13" xfId="0" applyFont="1" applyFill="1" applyBorder="1" applyAlignment="1">
      <alignment horizontal="left" wrapText="1"/>
    </xf>
    <xf numFmtId="0" fontId="17" fillId="25" borderId="0" xfId="0" applyFont="1" applyFill="1" applyBorder="1" applyAlignment="1">
      <alignment horizontal="left" wrapText="1"/>
    </xf>
    <xf numFmtId="0" fontId="17" fillId="25" borderId="14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1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25" borderId="10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3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24" borderId="10" xfId="0" applyFont="1" applyFill="1" applyBorder="1" applyAlignment="1">
      <alignment horizontal="center"/>
    </xf>
    <xf numFmtId="0" fontId="17" fillId="24" borderId="21" xfId="0" applyFont="1" applyFill="1" applyBorder="1" applyAlignment="1">
      <alignment horizontal="left" wrapText="1"/>
    </xf>
    <xf numFmtId="0" fontId="17" fillId="24" borderId="19" xfId="0" applyFont="1" applyFill="1" applyBorder="1" applyAlignment="1">
      <alignment horizontal="left" wrapText="1"/>
    </xf>
    <xf numFmtId="0" fontId="17" fillId="24" borderId="22" xfId="0" applyFont="1" applyFill="1" applyBorder="1" applyAlignment="1">
      <alignment horizontal="left" wrapText="1"/>
    </xf>
    <xf numFmtId="0" fontId="17" fillId="24" borderId="20" xfId="0" applyFont="1" applyFill="1" applyBorder="1" applyAlignment="1">
      <alignment horizontal="left" wrapText="1"/>
    </xf>
    <xf numFmtId="0" fontId="17" fillId="24" borderId="11" xfId="0" applyFont="1" applyFill="1" applyBorder="1" applyAlignment="1">
      <alignment horizontal="left" wrapText="1"/>
    </xf>
    <xf numFmtId="0" fontId="17" fillId="24" borderId="24" xfId="0" applyFont="1" applyFill="1" applyBorder="1" applyAlignment="1">
      <alignment horizontal="left" wrapText="1"/>
    </xf>
    <xf numFmtId="0" fontId="17" fillId="25" borderId="20" xfId="0" applyFont="1" applyFill="1" applyBorder="1" applyAlignment="1">
      <alignment horizontal="left" wrapText="1"/>
    </xf>
    <xf numFmtId="0" fontId="17" fillId="25" borderId="11" xfId="0" applyFont="1" applyFill="1" applyBorder="1" applyAlignment="1">
      <alignment horizontal="left" wrapText="1"/>
    </xf>
    <xf numFmtId="0" fontId="17" fillId="25" borderId="24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center" vertical="justify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7"/>
  <sheetViews>
    <sheetView zoomScalePageLayoutView="0" workbookViewId="0" topLeftCell="A17">
      <selection activeCell="B8" sqref="B8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1.25390625" style="2" customWidth="1"/>
    <col min="4" max="4" width="17.25390625" style="2" customWidth="1"/>
    <col min="5" max="5" width="14.875" style="1" bestFit="1" customWidth="1"/>
    <col min="6" max="16384" width="9.125" style="1" customWidth="1"/>
  </cols>
  <sheetData>
    <row r="1" spans="1:4" ht="15.75">
      <c r="A1" s="10"/>
      <c r="B1" s="9"/>
      <c r="C1" s="333" t="s">
        <v>135</v>
      </c>
      <c r="D1" s="333"/>
    </row>
    <row r="2" spans="1:4" ht="12.75" customHeight="1">
      <c r="A2" s="10"/>
      <c r="B2" s="9"/>
      <c r="C2" s="13" t="s">
        <v>74</v>
      </c>
      <c r="D2" s="13"/>
    </row>
    <row r="3" spans="1:4" ht="15.75" customHeight="1">
      <c r="A3" s="10"/>
      <c r="B3" s="9"/>
      <c r="C3" s="13" t="s">
        <v>187</v>
      </c>
      <c r="D3" s="13"/>
    </row>
    <row r="4" spans="1:4" ht="15.75">
      <c r="A4" s="10"/>
      <c r="B4" s="9"/>
      <c r="C4" s="12"/>
      <c r="D4" s="12"/>
    </row>
    <row r="5" spans="1:5" ht="31.5" customHeight="1">
      <c r="A5" s="337" t="s">
        <v>853</v>
      </c>
      <c r="B5" s="337"/>
      <c r="C5" s="337"/>
      <c r="D5" s="337"/>
      <c r="E5" s="337"/>
    </row>
    <row r="7" spans="1:5" s="4" customFormat="1" ht="32.25" customHeight="1">
      <c r="A7" s="338" t="s">
        <v>292</v>
      </c>
      <c r="B7" s="338"/>
      <c r="C7" s="325" t="s">
        <v>854</v>
      </c>
      <c r="D7" s="319"/>
      <c r="E7" s="339" t="s">
        <v>215</v>
      </c>
    </row>
    <row r="8" spans="1:5" s="4" customFormat="1" ht="78.75" customHeight="1">
      <c r="A8" s="38" t="s">
        <v>293</v>
      </c>
      <c r="B8" s="38" t="s">
        <v>294</v>
      </c>
      <c r="C8" s="320"/>
      <c r="D8" s="321"/>
      <c r="E8" s="339"/>
    </row>
    <row r="9" spans="1:5" s="5" customFormat="1" ht="15">
      <c r="A9" s="39" t="s">
        <v>235</v>
      </c>
      <c r="B9" s="40" t="s">
        <v>236</v>
      </c>
      <c r="C9" s="338">
        <v>3</v>
      </c>
      <c r="D9" s="338"/>
      <c r="E9" s="41">
        <v>4</v>
      </c>
    </row>
    <row r="10" spans="1:5" s="6" customFormat="1" ht="30.75" customHeight="1">
      <c r="A10" s="42" t="s">
        <v>114</v>
      </c>
      <c r="B10" s="42" t="s">
        <v>875</v>
      </c>
      <c r="C10" s="336" t="s">
        <v>874</v>
      </c>
      <c r="D10" s="326"/>
      <c r="E10" s="45">
        <f>E11+E23+E14</f>
        <v>6937.500000000058</v>
      </c>
    </row>
    <row r="11" spans="1:5" s="6" customFormat="1" ht="27" customHeight="1" hidden="1">
      <c r="A11" s="42" t="s">
        <v>114</v>
      </c>
      <c r="B11" s="43" t="s">
        <v>75</v>
      </c>
      <c r="C11" s="322" t="s">
        <v>295</v>
      </c>
      <c r="D11" s="340"/>
      <c r="E11" s="45">
        <f>E12</f>
        <v>0</v>
      </c>
    </row>
    <row r="12" spans="1:5" s="6" customFormat="1" ht="29.25" customHeight="1" hidden="1">
      <c r="A12" s="39" t="s">
        <v>114</v>
      </c>
      <c r="B12" s="39" t="s">
        <v>296</v>
      </c>
      <c r="C12" s="334" t="s">
        <v>453</v>
      </c>
      <c r="D12" s="324"/>
      <c r="E12" s="128">
        <f>E13</f>
        <v>0</v>
      </c>
    </row>
    <row r="13" spans="1:5" s="6" customFormat="1" ht="38.25" customHeight="1" hidden="1">
      <c r="A13" s="39" t="s">
        <v>114</v>
      </c>
      <c r="B13" s="39" t="s">
        <v>454</v>
      </c>
      <c r="C13" s="334" t="s">
        <v>855</v>
      </c>
      <c r="D13" s="324"/>
      <c r="E13" s="128">
        <v>0</v>
      </c>
    </row>
    <row r="14" spans="1:5" s="6" customFormat="1" ht="27.75" customHeight="1">
      <c r="A14" s="42" t="s">
        <v>114</v>
      </c>
      <c r="B14" s="42" t="s">
        <v>7</v>
      </c>
      <c r="C14" s="336" t="s">
        <v>72</v>
      </c>
      <c r="D14" s="326"/>
      <c r="E14" s="45">
        <f>E15+E19</f>
        <v>6937.500000000058</v>
      </c>
    </row>
    <row r="15" spans="1:5" s="8" customFormat="1" ht="18.75" customHeight="1">
      <c r="A15" s="43" t="s">
        <v>114</v>
      </c>
      <c r="B15" s="43" t="s">
        <v>8</v>
      </c>
      <c r="C15" s="322" t="s">
        <v>9</v>
      </c>
      <c r="D15" s="323"/>
      <c r="E15" s="46">
        <f>E16</f>
        <v>-375671.11</v>
      </c>
    </row>
    <row r="16" spans="1:5" s="4" customFormat="1" ht="21.75" customHeight="1">
      <c r="A16" s="39" t="s">
        <v>114</v>
      </c>
      <c r="B16" s="39" t="s">
        <v>10</v>
      </c>
      <c r="C16" s="334" t="s">
        <v>11</v>
      </c>
      <c r="D16" s="335"/>
      <c r="E16" s="128">
        <f>E17</f>
        <v>-375671.11</v>
      </c>
    </row>
    <row r="17" spans="1:5" s="4" customFormat="1" ht="29.25" customHeight="1">
      <c r="A17" s="39" t="s">
        <v>114</v>
      </c>
      <c r="B17" s="39" t="s">
        <v>603</v>
      </c>
      <c r="C17" s="334" t="s">
        <v>604</v>
      </c>
      <c r="D17" s="335"/>
      <c r="E17" s="128">
        <f>E18</f>
        <v>-375671.11</v>
      </c>
    </row>
    <row r="18" spans="1:5" s="4" customFormat="1" ht="30" customHeight="1">
      <c r="A18" s="39" t="s">
        <v>114</v>
      </c>
      <c r="B18" s="39" t="s">
        <v>808</v>
      </c>
      <c r="C18" s="334" t="s">
        <v>856</v>
      </c>
      <c r="D18" s="335"/>
      <c r="E18" s="128">
        <f>-('дох-2013'!G112)</f>
        <v>-375671.11</v>
      </c>
    </row>
    <row r="19" spans="1:5" s="8" customFormat="1" ht="17.25" customHeight="1">
      <c r="A19" s="43" t="s">
        <v>114</v>
      </c>
      <c r="B19" s="43" t="s">
        <v>809</v>
      </c>
      <c r="C19" s="322" t="s">
        <v>810</v>
      </c>
      <c r="D19" s="323"/>
      <c r="E19" s="46">
        <f>E20</f>
        <v>382608.61000000004</v>
      </c>
    </row>
    <row r="20" spans="1:5" s="4" customFormat="1" ht="25.5" customHeight="1">
      <c r="A20" s="39" t="s">
        <v>114</v>
      </c>
      <c r="B20" s="39" t="s">
        <v>811</v>
      </c>
      <c r="C20" s="334" t="s">
        <v>812</v>
      </c>
      <c r="D20" s="335"/>
      <c r="E20" s="128">
        <f>E21</f>
        <v>382608.61000000004</v>
      </c>
    </row>
    <row r="21" spans="1:5" s="4" customFormat="1" ht="29.25" customHeight="1">
      <c r="A21" s="39" t="s">
        <v>114</v>
      </c>
      <c r="B21" s="39" t="s">
        <v>813</v>
      </c>
      <c r="C21" s="334" t="s">
        <v>857</v>
      </c>
      <c r="D21" s="335"/>
      <c r="E21" s="128">
        <f>E22</f>
        <v>382608.61000000004</v>
      </c>
    </row>
    <row r="22" spans="1:5" s="4" customFormat="1" ht="31.5" customHeight="1">
      <c r="A22" s="39" t="s">
        <v>114</v>
      </c>
      <c r="B22" s="39" t="s">
        <v>814</v>
      </c>
      <c r="C22" s="334" t="s">
        <v>858</v>
      </c>
      <c r="D22" s="335"/>
      <c r="E22" s="128">
        <f>'мун район-2013'!H366+'Источ-2013'!E27</f>
        <v>382608.61000000004</v>
      </c>
    </row>
    <row r="23" spans="1:5" s="6" customFormat="1" ht="25.5" customHeight="1" hidden="1">
      <c r="A23" s="164" t="s">
        <v>114</v>
      </c>
      <c r="B23" s="164" t="s">
        <v>226</v>
      </c>
      <c r="C23" s="327" t="s">
        <v>227</v>
      </c>
      <c r="D23" s="328"/>
      <c r="E23" s="165">
        <f>E24</f>
        <v>0</v>
      </c>
    </row>
    <row r="24" spans="1:5" s="8" customFormat="1" ht="45" customHeight="1" hidden="1">
      <c r="A24" s="166" t="s">
        <v>114</v>
      </c>
      <c r="B24" s="166" t="s">
        <v>228</v>
      </c>
      <c r="C24" s="331" t="s">
        <v>229</v>
      </c>
      <c r="D24" s="332"/>
      <c r="E24" s="167">
        <f>E25+E28</f>
        <v>0</v>
      </c>
    </row>
    <row r="25" spans="1:5" s="4" customFormat="1" ht="36.75" customHeight="1" hidden="1">
      <c r="A25" s="152" t="s">
        <v>114</v>
      </c>
      <c r="B25" s="152" t="s">
        <v>230</v>
      </c>
      <c r="C25" s="329" t="s">
        <v>231</v>
      </c>
      <c r="D25" s="330"/>
      <c r="E25" s="168">
        <f>E27+E26</f>
        <v>0</v>
      </c>
    </row>
    <row r="26" spans="1:5" s="4" customFormat="1" ht="54" customHeight="1" hidden="1">
      <c r="A26" s="152" t="s">
        <v>114</v>
      </c>
      <c r="B26" s="152" t="s">
        <v>232</v>
      </c>
      <c r="C26" s="329" t="s">
        <v>869</v>
      </c>
      <c r="D26" s="330"/>
      <c r="E26" s="168">
        <v>0</v>
      </c>
    </row>
    <row r="27" spans="1:5" s="4" customFormat="1" ht="63" customHeight="1" hidden="1">
      <c r="A27" s="152" t="s">
        <v>114</v>
      </c>
      <c r="B27" s="152" t="s">
        <v>73</v>
      </c>
      <c r="C27" s="329" t="s">
        <v>870</v>
      </c>
      <c r="D27" s="330"/>
      <c r="E27" s="168"/>
    </row>
    <row r="28" spans="1:5" s="4" customFormat="1" ht="27" customHeight="1" hidden="1">
      <c r="A28" s="152" t="s">
        <v>114</v>
      </c>
      <c r="B28" s="152" t="s">
        <v>233</v>
      </c>
      <c r="C28" s="329" t="s">
        <v>234</v>
      </c>
      <c r="D28" s="330"/>
      <c r="E28" s="168">
        <f>E29</f>
        <v>0</v>
      </c>
    </row>
    <row r="29" spans="1:5" s="4" customFormat="1" ht="49.5" customHeight="1" hidden="1">
      <c r="A29" s="152" t="s">
        <v>114</v>
      </c>
      <c r="B29" s="152" t="s">
        <v>181</v>
      </c>
      <c r="C29" s="329" t="s">
        <v>871</v>
      </c>
      <c r="D29" s="330"/>
      <c r="E29" s="168"/>
    </row>
    <row r="30" spans="1:2" ht="15.75">
      <c r="A30" s="3"/>
      <c r="B30" s="3"/>
    </row>
    <row r="31" spans="1:2" ht="15.75">
      <c r="A31" s="3"/>
      <c r="B31" s="3"/>
    </row>
    <row r="32" spans="1:2" ht="15.75">
      <c r="A32" s="3"/>
      <c r="B32" s="3"/>
    </row>
    <row r="33" spans="1:2" ht="15.75">
      <c r="A33" s="3"/>
      <c r="B33" s="3"/>
    </row>
    <row r="34" spans="1:2" ht="15.75">
      <c r="A34" s="3"/>
      <c r="B34" s="3"/>
    </row>
    <row r="35" spans="1:2" ht="15.75">
      <c r="A35" s="3"/>
      <c r="B35" s="3"/>
    </row>
    <row r="36" spans="1:2" ht="15.75">
      <c r="A36" s="3"/>
      <c r="B36" s="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41" spans="1:2" ht="15.75">
      <c r="A41" s="3"/>
      <c r="B41" s="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  <row r="47" spans="1:2" ht="15.75">
      <c r="A47" s="3"/>
      <c r="B47" s="3"/>
    </row>
    <row r="48" spans="1:2" ht="15.75">
      <c r="A48" s="3"/>
      <c r="B48" s="3"/>
    </row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  <row r="52" spans="1:2" ht="15.75">
      <c r="A52" s="3"/>
      <c r="B52" s="3"/>
    </row>
    <row r="53" spans="1:2" ht="15.75">
      <c r="A53" s="3"/>
      <c r="B53" s="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</sheetData>
  <sheetProtection/>
  <mergeCells count="26">
    <mergeCell ref="C29:D29"/>
    <mergeCell ref="C9:D9"/>
    <mergeCell ref="C16:D16"/>
    <mergeCell ref="C10:D10"/>
    <mergeCell ref="C20:D20"/>
    <mergeCell ref="C18:D18"/>
    <mergeCell ref="C19:D19"/>
    <mergeCell ref="C11:D11"/>
    <mergeCell ref="C21:D21"/>
    <mergeCell ref="C22:D22"/>
    <mergeCell ref="C1:D1"/>
    <mergeCell ref="C17:D17"/>
    <mergeCell ref="C14:D14"/>
    <mergeCell ref="C15:D15"/>
    <mergeCell ref="C13:D13"/>
    <mergeCell ref="C12:D12"/>
    <mergeCell ref="C7:D8"/>
    <mergeCell ref="A5:E5"/>
    <mergeCell ref="A7:B7"/>
    <mergeCell ref="E7:E8"/>
    <mergeCell ref="C23:D23"/>
    <mergeCell ref="C28:D28"/>
    <mergeCell ref="C24:D24"/>
    <mergeCell ref="C25:D25"/>
    <mergeCell ref="C26:D26"/>
    <mergeCell ref="C27:D2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4"/>
  <sheetViews>
    <sheetView zoomScalePageLayoutView="0" workbookViewId="0" topLeftCell="A313">
      <selection activeCell="G322" sqref="G322:G324"/>
    </sheetView>
  </sheetViews>
  <sheetFormatPr defaultColWidth="9.00390625" defaultRowHeight="12.75"/>
  <cols>
    <col min="1" max="1" width="5.00390625" style="246" customWidth="1"/>
    <col min="2" max="2" width="48.375" style="191" customWidth="1"/>
    <col min="3" max="3" width="4.00390625" style="108" customWidth="1"/>
    <col min="4" max="4" width="3.375" style="108" customWidth="1"/>
    <col min="5" max="5" width="9.125" style="108" customWidth="1"/>
    <col min="6" max="6" width="4.75390625" style="108" customWidth="1"/>
    <col min="7" max="7" width="10.25390625" style="204" customWidth="1"/>
    <col min="8" max="8" width="4.00390625" style="126" customWidth="1"/>
    <col min="9" max="9" width="14.875" style="107" customWidth="1"/>
    <col min="10" max="10" width="16.125" style="107" customWidth="1"/>
    <col min="11" max="16384" width="9.125" style="107" customWidth="1"/>
  </cols>
  <sheetData>
    <row r="1" spans="1:8" s="21" customFormat="1" ht="15.75">
      <c r="A1" s="245"/>
      <c r="B1" s="190"/>
      <c r="C1" s="20" t="s">
        <v>144</v>
      </c>
      <c r="E1" s="20"/>
      <c r="F1" s="20"/>
      <c r="G1" s="203"/>
      <c r="H1" s="34"/>
    </row>
    <row r="2" spans="1:8" s="21" customFormat="1" ht="15.75">
      <c r="A2" s="245"/>
      <c r="B2" s="190"/>
      <c r="C2" s="20" t="s">
        <v>188</v>
      </c>
      <c r="E2" s="20"/>
      <c r="F2" s="20"/>
      <c r="G2" s="203"/>
      <c r="H2" s="34"/>
    </row>
    <row r="3" spans="1:8" s="21" customFormat="1" ht="15.75">
      <c r="A3" s="245"/>
      <c r="B3" s="190"/>
      <c r="C3" s="20" t="s">
        <v>71</v>
      </c>
      <c r="E3" s="20"/>
      <c r="F3" s="20"/>
      <c r="G3" s="203"/>
      <c r="H3" s="34"/>
    </row>
    <row r="4" spans="1:8" s="21" customFormat="1" ht="15.75">
      <c r="A4" s="245"/>
      <c r="B4" s="190"/>
      <c r="C4" s="20"/>
      <c r="D4" s="20"/>
      <c r="E4" s="20"/>
      <c r="F4" s="20"/>
      <c r="G4" s="203"/>
      <c r="H4" s="34"/>
    </row>
    <row r="5" spans="1:8" s="21" customFormat="1" ht="33.75" customHeight="1">
      <c r="A5" s="245"/>
      <c r="B5" s="437" t="s">
        <v>122</v>
      </c>
      <c r="C5" s="437"/>
      <c r="D5" s="437"/>
      <c r="E5" s="437"/>
      <c r="F5" s="437"/>
      <c r="G5" s="437"/>
      <c r="H5" s="34"/>
    </row>
    <row r="6" spans="3:6" ht="12.75">
      <c r="C6" s="182"/>
      <c r="D6" s="182"/>
      <c r="E6" s="109"/>
      <c r="F6" s="109"/>
    </row>
    <row r="7" spans="1:8" s="111" customFormat="1" ht="38.25">
      <c r="A7" s="244" t="s">
        <v>530</v>
      </c>
      <c r="B7" s="192" t="s">
        <v>118</v>
      </c>
      <c r="C7" s="48" t="s">
        <v>448</v>
      </c>
      <c r="D7" s="48" t="s">
        <v>449</v>
      </c>
      <c r="E7" s="48" t="s">
        <v>451</v>
      </c>
      <c r="F7" s="48" t="s">
        <v>452</v>
      </c>
      <c r="G7" s="205" t="s">
        <v>209</v>
      </c>
      <c r="H7" s="110"/>
    </row>
    <row r="8" spans="1:8" s="111" customFormat="1" ht="12.75">
      <c r="A8" s="244">
        <v>1</v>
      </c>
      <c r="B8" s="192" t="s">
        <v>236</v>
      </c>
      <c r="C8" s="50" t="s">
        <v>532</v>
      </c>
      <c r="D8" s="50" t="s">
        <v>533</v>
      </c>
      <c r="E8" s="50" t="s">
        <v>105</v>
      </c>
      <c r="F8" s="50" t="s">
        <v>534</v>
      </c>
      <c r="G8" s="243">
        <v>8</v>
      </c>
      <c r="H8" s="110"/>
    </row>
    <row r="9" spans="1:8" s="114" customFormat="1" ht="12.75">
      <c r="A9" s="149" t="s">
        <v>535</v>
      </c>
      <c r="B9" s="199" t="s">
        <v>623</v>
      </c>
      <c r="C9" s="201" t="s">
        <v>189</v>
      </c>
      <c r="D9" s="201"/>
      <c r="E9" s="201"/>
      <c r="F9" s="201"/>
      <c r="G9" s="302">
        <f>G10+G14+G25+G49+G72+G76</f>
        <v>72090.91</v>
      </c>
      <c r="H9" s="112"/>
    </row>
    <row r="10" spans="1:8" s="115" customFormat="1" ht="39" customHeight="1">
      <c r="A10" s="247"/>
      <c r="B10" s="229" t="s">
        <v>712</v>
      </c>
      <c r="C10" s="221" t="s">
        <v>189</v>
      </c>
      <c r="D10" s="221" t="s">
        <v>190</v>
      </c>
      <c r="E10" s="221"/>
      <c r="F10" s="221"/>
      <c r="G10" s="303">
        <f>G11</f>
        <v>2302.1</v>
      </c>
      <c r="H10" s="223"/>
    </row>
    <row r="11" spans="1:8" s="220" customFormat="1" ht="39" customHeight="1">
      <c r="A11" s="248"/>
      <c r="B11" s="231" t="s">
        <v>713</v>
      </c>
      <c r="C11" s="217" t="s">
        <v>189</v>
      </c>
      <c r="D11" s="217" t="s">
        <v>190</v>
      </c>
      <c r="E11" s="217" t="s">
        <v>624</v>
      </c>
      <c r="F11" s="217"/>
      <c r="G11" s="304">
        <f>G12</f>
        <v>2302.1</v>
      </c>
      <c r="H11" s="219"/>
    </row>
    <row r="12" spans="1:7" ht="12.75" customHeight="1">
      <c r="A12" s="244"/>
      <c r="B12" s="265" t="s">
        <v>625</v>
      </c>
      <c r="C12" s="196" t="s">
        <v>189</v>
      </c>
      <c r="D12" s="196" t="s">
        <v>190</v>
      </c>
      <c r="E12" s="196" t="s">
        <v>626</v>
      </c>
      <c r="F12" s="196"/>
      <c r="G12" s="305">
        <f>G13</f>
        <v>2302.1</v>
      </c>
    </row>
    <row r="13" spans="1:7" ht="13.5" customHeight="1">
      <c r="A13" s="244"/>
      <c r="B13" s="265" t="s">
        <v>627</v>
      </c>
      <c r="C13" s="196" t="s">
        <v>189</v>
      </c>
      <c r="D13" s="196" t="s">
        <v>190</v>
      </c>
      <c r="E13" s="196" t="s">
        <v>626</v>
      </c>
      <c r="F13" s="196">
        <v>121</v>
      </c>
      <c r="G13" s="306">
        <f>'мун район-2013'!H14</f>
        <v>2302.1</v>
      </c>
    </row>
    <row r="14" spans="1:8" s="115" customFormat="1" ht="54.75" customHeight="1">
      <c r="A14" s="247"/>
      <c r="B14" s="229" t="s">
        <v>765</v>
      </c>
      <c r="C14" s="54" t="s">
        <v>189</v>
      </c>
      <c r="D14" s="54" t="s">
        <v>191</v>
      </c>
      <c r="E14" s="53"/>
      <c r="F14" s="54"/>
      <c r="G14" s="307">
        <f>G15</f>
        <v>5117.7</v>
      </c>
      <c r="H14" s="223"/>
    </row>
    <row r="15" spans="1:8" s="220" customFormat="1" ht="49.5" customHeight="1">
      <c r="A15" s="248"/>
      <c r="B15" s="217" t="s">
        <v>766</v>
      </c>
      <c r="C15" s="24" t="s">
        <v>189</v>
      </c>
      <c r="D15" s="24" t="s">
        <v>191</v>
      </c>
      <c r="E15" s="23" t="s">
        <v>624</v>
      </c>
      <c r="F15" s="24"/>
      <c r="G15" s="309">
        <f>G23+G16</f>
        <v>5117.7</v>
      </c>
      <c r="H15" s="219"/>
    </row>
    <row r="16" spans="1:7" ht="13.5" customHeight="1">
      <c r="A16" s="244"/>
      <c r="B16" s="185" t="s">
        <v>628</v>
      </c>
      <c r="C16" s="26" t="s">
        <v>189</v>
      </c>
      <c r="D16" s="26" t="s">
        <v>191</v>
      </c>
      <c r="E16" s="26" t="s">
        <v>629</v>
      </c>
      <c r="F16" s="26"/>
      <c r="G16" s="277">
        <f>G17</f>
        <v>2815.6</v>
      </c>
    </row>
    <row r="17" spans="1:7" ht="25.5" customHeight="1">
      <c r="A17" s="244"/>
      <c r="B17" s="185" t="s">
        <v>714</v>
      </c>
      <c r="C17" s="26" t="s">
        <v>189</v>
      </c>
      <c r="D17" s="26" t="s">
        <v>191</v>
      </c>
      <c r="E17" s="26" t="s">
        <v>630</v>
      </c>
      <c r="F17" s="26"/>
      <c r="G17" s="276">
        <f>SUM(G18:G22)</f>
        <v>2815.6</v>
      </c>
    </row>
    <row r="18" spans="1:7" ht="12.75" customHeight="1">
      <c r="A18" s="244"/>
      <c r="B18" s="185" t="s">
        <v>627</v>
      </c>
      <c r="C18" s="26" t="s">
        <v>189</v>
      </c>
      <c r="D18" s="26" t="s">
        <v>191</v>
      </c>
      <c r="E18" s="26" t="s">
        <v>630</v>
      </c>
      <c r="F18" s="26" t="s">
        <v>708</v>
      </c>
      <c r="G18" s="277">
        <f>'мун район-2013'!H145</f>
        <v>1747</v>
      </c>
    </row>
    <row r="19" spans="1:7" ht="26.25" customHeight="1">
      <c r="A19" s="244"/>
      <c r="B19" s="185" t="s">
        <v>717</v>
      </c>
      <c r="C19" s="26" t="s">
        <v>189</v>
      </c>
      <c r="D19" s="26" t="s">
        <v>191</v>
      </c>
      <c r="E19" s="26" t="s">
        <v>630</v>
      </c>
      <c r="F19" s="26" t="s">
        <v>709</v>
      </c>
      <c r="G19" s="277">
        <f>'мун район-2013'!H146</f>
        <v>21.6</v>
      </c>
    </row>
    <row r="20" spans="1:7" ht="25.5">
      <c r="A20" s="244"/>
      <c r="B20" s="185" t="s">
        <v>631</v>
      </c>
      <c r="C20" s="26" t="s">
        <v>189</v>
      </c>
      <c r="D20" s="26" t="s">
        <v>191</v>
      </c>
      <c r="E20" s="26" t="s">
        <v>630</v>
      </c>
      <c r="F20" s="26" t="s">
        <v>710</v>
      </c>
      <c r="G20" s="277">
        <f>'мун район-2013'!H147</f>
        <v>94.5</v>
      </c>
    </row>
    <row r="21" spans="1:7" ht="26.25" customHeight="1">
      <c r="A21" s="244"/>
      <c r="B21" s="194" t="s">
        <v>834</v>
      </c>
      <c r="C21" s="26" t="s">
        <v>189</v>
      </c>
      <c r="D21" s="26" t="s">
        <v>191</v>
      </c>
      <c r="E21" s="26" t="s">
        <v>630</v>
      </c>
      <c r="F21" s="26" t="s">
        <v>706</v>
      </c>
      <c r="G21" s="277">
        <f>'мун район-2013'!H148</f>
        <v>952.5</v>
      </c>
    </row>
    <row r="22" spans="1:7" ht="14.25" customHeight="1">
      <c r="A22" s="244"/>
      <c r="B22" s="185" t="s">
        <v>718</v>
      </c>
      <c r="C22" s="26" t="s">
        <v>189</v>
      </c>
      <c r="D22" s="26" t="s">
        <v>191</v>
      </c>
      <c r="E22" s="26" t="s">
        <v>630</v>
      </c>
      <c r="F22" s="26" t="s">
        <v>711</v>
      </c>
      <c r="G22" s="277">
        <f>'мун район-2013'!H149</f>
        <v>0</v>
      </c>
    </row>
    <row r="23" spans="1:7" ht="26.25" customHeight="1">
      <c r="A23" s="244"/>
      <c r="B23" s="196" t="s">
        <v>767</v>
      </c>
      <c r="C23" s="26" t="s">
        <v>189</v>
      </c>
      <c r="D23" s="26" t="s">
        <v>191</v>
      </c>
      <c r="E23" s="60" t="s">
        <v>692</v>
      </c>
      <c r="F23" s="60"/>
      <c r="G23" s="277">
        <f>G24</f>
        <v>2302.1</v>
      </c>
    </row>
    <row r="24" spans="1:7" ht="13.5" customHeight="1">
      <c r="A24" s="244"/>
      <c r="B24" s="265" t="s">
        <v>627</v>
      </c>
      <c r="C24" s="26" t="s">
        <v>189</v>
      </c>
      <c r="D24" s="26" t="s">
        <v>191</v>
      </c>
      <c r="E24" s="266" t="s">
        <v>692</v>
      </c>
      <c r="F24" s="196">
        <v>121</v>
      </c>
      <c r="G24" s="306">
        <f>'мун район-2013'!H151</f>
        <v>2302.1</v>
      </c>
    </row>
    <row r="25" spans="1:8" s="115" customFormat="1" ht="50.25" customHeight="1">
      <c r="A25" s="247"/>
      <c r="B25" s="241" t="s">
        <v>716</v>
      </c>
      <c r="C25" s="242" t="s">
        <v>189</v>
      </c>
      <c r="D25" s="242" t="s">
        <v>192</v>
      </c>
      <c r="E25" s="242"/>
      <c r="F25" s="242"/>
      <c r="G25" s="307">
        <f>G26</f>
        <v>35804.4</v>
      </c>
      <c r="H25" s="223"/>
    </row>
    <row r="26" spans="1:7" ht="56.25" customHeight="1">
      <c r="A26" s="244"/>
      <c r="B26" s="185" t="s">
        <v>715</v>
      </c>
      <c r="C26" s="26" t="s">
        <v>189</v>
      </c>
      <c r="D26" s="26" t="s">
        <v>192</v>
      </c>
      <c r="E26" s="26" t="s">
        <v>624</v>
      </c>
      <c r="F26" s="26"/>
      <c r="G26" s="277">
        <f>G27</f>
        <v>35804.4</v>
      </c>
    </row>
    <row r="27" spans="1:7" ht="13.5" customHeight="1">
      <c r="A27" s="244"/>
      <c r="B27" s="185" t="s">
        <v>628</v>
      </c>
      <c r="C27" s="26" t="s">
        <v>189</v>
      </c>
      <c r="D27" s="26" t="s">
        <v>192</v>
      </c>
      <c r="E27" s="26" t="s">
        <v>629</v>
      </c>
      <c r="F27" s="26"/>
      <c r="G27" s="277">
        <f>G28+G34+G39+G44</f>
        <v>35804.4</v>
      </c>
    </row>
    <row r="28" spans="1:7" ht="25.5" customHeight="1">
      <c r="A28" s="244"/>
      <c r="B28" s="185" t="s">
        <v>714</v>
      </c>
      <c r="C28" s="26" t="s">
        <v>189</v>
      </c>
      <c r="D28" s="26" t="s">
        <v>192</v>
      </c>
      <c r="E28" s="26" t="s">
        <v>630</v>
      </c>
      <c r="F28" s="26"/>
      <c r="G28" s="276">
        <f>SUM(G29:G33)</f>
        <v>33456.5</v>
      </c>
    </row>
    <row r="29" spans="1:7" ht="12.75" customHeight="1">
      <c r="A29" s="244"/>
      <c r="B29" s="185" t="s">
        <v>627</v>
      </c>
      <c r="C29" s="26" t="s">
        <v>189</v>
      </c>
      <c r="D29" s="26" t="s">
        <v>192</v>
      </c>
      <c r="E29" s="26" t="s">
        <v>630</v>
      </c>
      <c r="F29" s="26" t="s">
        <v>708</v>
      </c>
      <c r="G29" s="277">
        <f>'мун район-2013'!H19</f>
        <v>32037</v>
      </c>
    </row>
    <row r="30" spans="1:7" ht="26.25" customHeight="1">
      <c r="A30" s="244"/>
      <c r="B30" s="185" t="s">
        <v>717</v>
      </c>
      <c r="C30" s="26" t="s">
        <v>189</v>
      </c>
      <c r="D30" s="26" t="s">
        <v>192</v>
      </c>
      <c r="E30" s="26" t="s">
        <v>630</v>
      </c>
      <c r="F30" s="26" t="s">
        <v>709</v>
      </c>
      <c r="G30" s="277">
        <f>'мун район-2013'!H20</f>
        <v>67.5</v>
      </c>
    </row>
    <row r="31" spans="1:7" ht="12.75" customHeight="1">
      <c r="A31" s="244"/>
      <c r="B31" s="185" t="s">
        <v>631</v>
      </c>
      <c r="C31" s="26" t="s">
        <v>189</v>
      </c>
      <c r="D31" s="26" t="s">
        <v>192</v>
      </c>
      <c r="E31" s="26" t="s">
        <v>630</v>
      </c>
      <c r="F31" s="26" t="s">
        <v>710</v>
      </c>
      <c r="G31" s="277">
        <f>'мун район-2013'!H21</f>
        <v>0</v>
      </c>
    </row>
    <row r="32" spans="1:7" ht="26.25" customHeight="1">
      <c r="A32" s="244"/>
      <c r="B32" s="194" t="s">
        <v>834</v>
      </c>
      <c r="C32" s="26" t="s">
        <v>189</v>
      </c>
      <c r="D32" s="26" t="s">
        <v>192</v>
      </c>
      <c r="E32" s="26" t="s">
        <v>630</v>
      </c>
      <c r="F32" s="26" t="s">
        <v>706</v>
      </c>
      <c r="G32" s="277">
        <f>'мун район-2013'!H22</f>
        <v>1340</v>
      </c>
    </row>
    <row r="33" spans="1:7" ht="14.25" customHeight="1">
      <c r="A33" s="244"/>
      <c r="B33" s="185" t="s">
        <v>718</v>
      </c>
      <c r="C33" s="26" t="s">
        <v>189</v>
      </c>
      <c r="D33" s="26" t="s">
        <v>192</v>
      </c>
      <c r="E33" s="26" t="s">
        <v>630</v>
      </c>
      <c r="F33" s="26" t="s">
        <v>711</v>
      </c>
      <c r="G33" s="277">
        <f>'мун район-2013'!H23</f>
        <v>12</v>
      </c>
    </row>
    <row r="34" spans="1:7" ht="38.25" customHeight="1">
      <c r="A34" s="244"/>
      <c r="B34" s="185" t="s">
        <v>720</v>
      </c>
      <c r="C34" s="26" t="s">
        <v>189</v>
      </c>
      <c r="D34" s="26" t="s">
        <v>192</v>
      </c>
      <c r="E34" s="26" t="s">
        <v>632</v>
      </c>
      <c r="F34" s="26"/>
      <c r="G34" s="277">
        <f>SUM(G35:G38)</f>
        <v>1076.8</v>
      </c>
    </row>
    <row r="35" spans="1:7" ht="12.75" customHeight="1">
      <c r="A35" s="244"/>
      <c r="B35" s="185" t="s">
        <v>627</v>
      </c>
      <c r="C35" s="26" t="s">
        <v>189</v>
      </c>
      <c r="D35" s="26" t="s">
        <v>192</v>
      </c>
      <c r="E35" s="26" t="s">
        <v>632</v>
      </c>
      <c r="F35" s="26" t="s">
        <v>708</v>
      </c>
      <c r="G35" s="277">
        <f>'мун район-2013'!H25</f>
        <v>986.8</v>
      </c>
    </row>
    <row r="36" spans="1:7" ht="26.25" customHeight="1">
      <c r="A36" s="244"/>
      <c r="B36" s="185" t="s">
        <v>717</v>
      </c>
      <c r="C36" s="26" t="s">
        <v>189</v>
      </c>
      <c r="D36" s="26" t="s">
        <v>192</v>
      </c>
      <c r="E36" s="26" t="s">
        <v>632</v>
      </c>
      <c r="F36" s="26" t="s">
        <v>709</v>
      </c>
      <c r="G36" s="277">
        <f>'мун район-2013'!H26</f>
        <v>0</v>
      </c>
    </row>
    <row r="37" spans="1:7" ht="12.75" customHeight="1">
      <c r="A37" s="244"/>
      <c r="B37" s="185" t="s">
        <v>631</v>
      </c>
      <c r="C37" s="26" t="s">
        <v>189</v>
      </c>
      <c r="D37" s="26" t="s">
        <v>192</v>
      </c>
      <c r="E37" s="26" t="s">
        <v>632</v>
      </c>
      <c r="F37" s="26" t="s">
        <v>710</v>
      </c>
      <c r="G37" s="277">
        <f>'мун район-2013'!H27</f>
        <v>25.4</v>
      </c>
    </row>
    <row r="38" spans="1:7" ht="26.25" customHeight="1">
      <c r="A38" s="244"/>
      <c r="B38" s="194" t="s">
        <v>834</v>
      </c>
      <c r="C38" s="26" t="s">
        <v>189</v>
      </c>
      <c r="D38" s="26" t="s">
        <v>192</v>
      </c>
      <c r="E38" s="26" t="s">
        <v>632</v>
      </c>
      <c r="F38" s="26" t="s">
        <v>706</v>
      </c>
      <c r="G38" s="277">
        <f>'мун район-2013'!H28</f>
        <v>64.6</v>
      </c>
    </row>
    <row r="39" spans="1:7" ht="41.25" customHeight="1">
      <c r="A39" s="244"/>
      <c r="B39" s="55" t="s">
        <v>721</v>
      </c>
      <c r="C39" s="26" t="s">
        <v>189</v>
      </c>
      <c r="D39" s="26" t="s">
        <v>192</v>
      </c>
      <c r="E39" s="26" t="s">
        <v>633</v>
      </c>
      <c r="F39" s="26"/>
      <c r="G39" s="277">
        <f>SUM(G40:G43)</f>
        <v>540.6</v>
      </c>
    </row>
    <row r="40" spans="1:7" ht="12.75" customHeight="1">
      <c r="A40" s="244"/>
      <c r="B40" s="185" t="s">
        <v>627</v>
      </c>
      <c r="C40" s="26" t="s">
        <v>189</v>
      </c>
      <c r="D40" s="26" t="s">
        <v>192</v>
      </c>
      <c r="E40" s="26" t="s">
        <v>633</v>
      </c>
      <c r="F40" s="26" t="s">
        <v>708</v>
      </c>
      <c r="G40" s="277">
        <f>'мун район-2013'!H30</f>
        <v>447.8</v>
      </c>
    </row>
    <row r="41" spans="1:7" ht="26.25" customHeight="1">
      <c r="A41" s="244"/>
      <c r="B41" s="185" t="s">
        <v>717</v>
      </c>
      <c r="C41" s="26" t="s">
        <v>189</v>
      </c>
      <c r="D41" s="26" t="s">
        <v>192</v>
      </c>
      <c r="E41" s="26" t="s">
        <v>633</v>
      </c>
      <c r="F41" s="26" t="s">
        <v>709</v>
      </c>
      <c r="G41" s="277">
        <f>'мун район-2013'!H31</f>
        <v>0</v>
      </c>
    </row>
    <row r="42" spans="1:7" ht="12.75" customHeight="1">
      <c r="A42" s="244"/>
      <c r="B42" s="185" t="s">
        <v>631</v>
      </c>
      <c r="C42" s="26" t="s">
        <v>189</v>
      </c>
      <c r="D42" s="26" t="s">
        <v>192</v>
      </c>
      <c r="E42" s="26" t="s">
        <v>633</v>
      </c>
      <c r="F42" s="26" t="s">
        <v>710</v>
      </c>
      <c r="G42" s="277">
        <f>'мун район-2013'!H32</f>
        <v>26.4</v>
      </c>
    </row>
    <row r="43" spans="1:7" ht="26.25" customHeight="1">
      <c r="A43" s="244"/>
      <c r="B43" s="194" t="s">
        <v>834</v>
      </c>
      <c r="C43" s="26" t="s">
        <v>189</v>
      </c>
      <c r="D43" s="26" t="s">
        <v>192</v>
      </c>
      <c r="E43" s="26" t="s">
        <v>633</v>
      </c>
      <c r="F43" s="26" t="s">
        <v>706</v>
      </c>
      <c r="G43" s="277">
        <f>'мун район-2013'!H33</f>
        <v>66.4</v>
      </c>
    </row>
    <row r="44" spans="1:7" ht="39.75" customHeight="1">
      <c r="A44" s="244"/>
      <c r="B44" s="185" t="s">
        <v>722</v>
      </c>
      <c r="C44" s="26" t="s">
        <v>189</v>
      </c>
      <c r="D44" s="26" t="s">
        <v>192</v>
      </c>
      <c r="E44" s="26" t="s">
        <v>634</v>
      </c>
      <c r="F44" s="26"/>
      <c r="G44" s="276">
        <f>SUM(G45:G48)</f>
        <v>730.5</v>
      </c>
    </row>
    <row r="45" spans="1:7" ht="12.75" customHeight="1">
      <c r="A45" s="244"/>
      <c r="B45" s="185" t="s">
        <v>627</v>
      </c>
      <c r="C45" s="26" t="s">
        <v>189</v>
      </c>
      <c r="D45" s="26" t="s">
        <v>192</v>
      </c>
      <c r="E45" s="26" t="s">
        <v>634</v>
      </c>
      <c r="F45" s="26" t="s">
        <v>708</v>
      </c>
      <c r="G45" s="277">
        <f>'мун район-2013'!H35</f>
        <v>691.6</v>
      </c>
    </row>
    <row r="46" spans="1:7" ht="26.25" customHeight="1">
      <c r="A46" s="244"/>
      <c r="B46" s="185" t="s">
        <v>717</v>
      </c>
      <c r="C46" s="26" t="s">
        <v>189</v>
      </c>
      <c r="D46" s="26" t="s">
        <v>192</v>
      </c>
      <c r="E46" s="26" t="s">
        <v>634</v>
      </c>
      <c r="F46" s="26" t="s">
        <v>709</v>
      </c>
      <c r="G46" s="277">
        <f>'мун район-2013'!H36</f>
        <v>0</v>
      </c>
    </row>
    <row r="47" spans="1:7" ht="12.75" customHeight="1">
      <c r="A47" s="244"/>
      <c r="B47" s="185" t="s">
        <v>631</v>
      </c>
      <c r="C47" s="26" t="s">
        <v>189</v>
      </c>
      <c r="D47" s="26" t="s">
        <v>192</v>
      </c>
      <c r="E47" s="26" t="s">
        <v>634</v>
      </c>
      <c r="F47" s="26" t="s">
        <v>710</v>
      </c>
      <c r="G47" s="277">
        <f>'мун район-2013'!H37</f>
        <v>15</v>
      </c>
    </row>
    <row r="48" spans="1:7" ht="26.25" customHeight="1">
      <c r="A48" s="244"/>
      <c r="B48" s="194" t="s">
        <v>834</v>
      </c>
      <c r="C48" s="26" t="s">
        <v>189</v>
      </c>
      <c r="D48" s="26" t="s">
        <v>192</v>
      </c>
      <c r="E48" s="26" t="s">
        <v>634</v>
      </c>
      <c r="F48" s="26" t="s">
        <v>706</v>
      </c>
      <c r="G48" s="277">
        <f>'мун район-2013'!H38</f>
        <v>23.9</v>
      </c>
    </row>
    <row r="49" spans="1:8" s="115" customFormat="1" ht="42" customHeight="1">
      <c r="A49" s="247"/>
      <c r="B49" s="229" t="s">
        <v>768</v>
      </c>
      <c r="C49" s="54" t="s">
        <v>189</v>
      </c>
      <c r="D49" s="54" t="s">
        <v>169</v>
      </c>
      <c r="E49" s="53"/>
      <c r="F49" s="54"/>
      <c r="G49" s="311">
        <f>G50</f>
        <v>6671.41</v>
      </c>
      <c r="H49" s="223"/>
    </row>
    <row r="50" spans="1:8" s="220" customFormat="1" ht="52.5" customHeight="1">
      <c r="A50" s="248"/>
      <c r="B50" s="217" t="s">
        <v>766</v>
      </c>
      <c r="C50" s="62" t="s">
        <v>189</v>
      </c>
      <c r="D50" s="62" t="s">
        <v>169</v>
      </c>
      <c r="E50" s="62" t="s">
        <v>624</v>
      </c>
      <c r="F50" s="62"/>
      <c r="G50" s="309">
        <f>G51+G70</f>
        <v>6671.41</v>
      </c>
      <c r="H50" s="219"/>
    </row>
    <row r="51" spans="1:7" ht="13.5" customHeight="1">
      <c r="A51" s="244"/>
      <c r="B51" s="185" t="s">
        <v>628</v>
      </c>
      <c r="C51" s="60" t="s">
        <v>189</v>
      </c>
      <c r="D51" s="60" t="s">
        <v>169</v>
      </c>
      <c r="E51" s="26" t="s">
        <v>629</v>
      </c>
      <c r="F51" s="26"/>
      <c r="G51" s="277">
        <f>G52+G58+G64</f>
        <v>5980.8099999999995</v>
      </c>
    </row>
    <row r="52" spans="1:7" ht="25.5" customHeight="1">
      <c r="A52" s="244"/>
      <c r="B52" s="185" t="s">
        <v>714</v>
      </c>
      <c r="C52" s="60" t="s">
        <v>189</v>
      </c>
      <c r="D52" s="60" t="s">
        <v>169</v>
      </c>
      <c r="E52" s="26" t="s">
        <v>630</v>
      </c>
      <c r="F52" s="26"/>
      <c r="G52" s="276">
        <f>SUM(G53:G57)</f>
        <v>5512.3</v>
      </c>
    </row>
    <row r="53" spans="1:7" ht="12.75" customHeight="1">
      <c r="A53" s="244"/>
      <c r="B53" s="185" t="s">
        <v>627</v>
      </c>
      <c r="C53" s="60" t="s">
        <v>189</v>
      </c>
      <c r="D53" s="60" t="s">
        <v>169</v>
      </c>
      <c r="E53" s="26" t="s">
        <v>630</v>
      </c>
      <c r="F53" s="26" t="s">
        <v>708</v>
      </c>
      <c r="G53" s="277">
        <f>'мун район-2013'!H158+'мун район-2013'!H204</f>
        <v>5105.3</v>
      </c>
    </row>
    <row r="54" spans="1:7" ht="26.25" customHeight="1">
      <c r="A54" s="244"/>
      <c r="B54" s="185" t="s">
        <v>717</v>
      </c>
      <c r="C54" s="60" t="s">
        <v>189</v>
      </c>
      <c r="D54" s="60" t="s">
        <v>169</v>
      </c>
      <c r="E54" s="26" t="s">
        <v>630</v>
      </c>
      <c r="F54" s="26" t="s">
        <v>709</v>
      </c>
      <c r="G54" s="277">
        <f>'мун район-2013'!H159+'мун район-2013'!H205</f>
        <v>17.5</v>
      </c>
    </row>
    <row r="55" spans="1:7" ht="25.5">
      <c r="A55" s="244"/>
      <c r="B55" s="185" t="s">
        <v>631</v>
      </c>
      <c r="C55" s="60" t="s">
        <v>189</v>
      </c>
      <c r="D55" s="60" t="s">
        <v>169</v>
      </c>
      <c r="E55" s="26" t="s">
        <v>630</v>
      </c>
      <c r="F55" s="26" t="s">
        <v>710</v>
      </c>
      <c r="G55" s="277">
        <f>'мун район-2013'!H160+'мун район-2013'!H206</f>
        <v>99.2</v>
      </c>
    </row>
    <row r="56" spans="1:7" ht="26.25" customHeight="1">
      <c r="A56" s="244"/>
      <c r="B56" s="194" t="s">
        <v>834</v>
      </c>
      <c r="C56" s="60" t="s">
        <v>189</v>
      </c>
      <c r="D56" s="60" t="s">
        <v>169</v>
      </c>
      <c r="E56" s="26" t="s">
        <v>630</v>
      </c>
      <c r="F56" s="26" t="s">
        <v>706</v>
      </c>
      <c r="G56" s="277">
        <f>'мун район-2013'!H161+'мун район-2013'!H207</f>
        <v>290.29999999999995</v>
      </c>
    </row>
    <row r="57" spans="1:7" ht="14.25" customHeight="1">
      <c r="A57" s="244"/>
      <c r="B57" s="185" t="s">
        <v>718</v>
      </c>
      <c r="C57" s="60" t="s">
        <v>189</v>
      </c>
      <c r="D57" s="60" t="s">
        <v>169</v>
      </c>
      <c r="E57" s="26" t="s">
        <v>630</v>
      </c>
      <c r="F57" s="26" t="s">
        <v>711</v>
      </c>
      <c r="G57" s="277">
        <f>'мун район-2013'!H162+'мун район-2013'!H208</f>
        <v>0</v>
      </c>
    </row>
    <row r="58" spans="1:7" ht="38.25">
      <c r="A58" s="244"/>
      <c r="B58" s="185" t="s">
        <v>783</v>
      </c>
      <c r="C58" s="60" t="s">
        <v>189</v>
      </c>
      <c r="D58" s="60" t="s">
        <v>169</v>
      </c>
      <c r="E58" s="26" t="s">
        <v>698</v>
      </c>
      <c r="F58" s="26"/>
      <c r="G58" s="276">
        <f>SUM(G59:G63)</f>
        <v>361.4</v>
      </c>
    </row>
    <row r="59" spans="1:7" ht="12.75" customHeight="1">
      <c r="A59" s="244"/>
      <c r="B59" s="185" t="s">
        <v>627</v>
      </c>
      <c r="C59" s="60" t="s">
        <v>189</v>
      </c>
      <c r="D59" s="60" t="s">
        <v>169</v>
      </c>
      <c r="E59" s="26" t="s">
        <v>698</v>
      </c>
      <c r="F59" s="26" t="s">
        <v>708</v>
      </c>
      <c r="G59" s="277">
        <f>'мун район-2013'!H210</f>
        <v>322</v>
      </c>
    </row>
    <row r="60" spans="1:7" ht="26.25" customHeight="1">
      <c r="A60" s="244"/>
      <c r="B60" s="185" t="s">
        <v>717</v>
      </c>
      <c r="C60" s="60" t="s">
        <v>189</v>
      </c>
      <c r="D60" s="60" t="s">
        <v>169</v>
      </c>
      <c r="E60" s="26" t="s">
        <v>698</v>
      </c>
      <c r="F60" s="26" t="s">
        <v>709</v>
      </c>
      <c r="G60" s="277">
        <f>'мун район-2013'!H211</f>
        <v>0</v>
      </c>
    </row>
    <row r="61" spans="1:7" ht="25.5">
      <c r="A61" s="244"/>
      <c r="B61" s="185" t="s">
        <v>631</v>
      </c>
      <c r="C61" s="60" t="s">
        <v>189</v>
      </c>
      <c r="D61" s="60" t="s">
        <v>169</v>
      </c>
      <c r="E61" s="26" t="s">
        <v>698</v>
      </c>
      <c r="F61" s="26" t="s">
        <v>710</v>
      </c>
      <c r="G61" s="277">
        <f>'мун район-2013'!H212</f>
        <v>24</v>
      </c>
    </row>
    <row r="62" spans="1:7" ht="26.25" customHeight="1">
      <c r="A62" s="244"/>
      <c r="B62" s="194" t="s">
        <v>834</v>
      </c>
      <c r="C62" s="60" t="s">
        <v>189</v>
      </c>
      <c r="D62" s="60" t="s">
        <v>169</v>
      </c>
      <c r="E62" s="26" t="s">
        <v>698</v>
      </c>
      <c r="F62" s="26" t="s">
        <v>706</v>
      </c>
      <c r="G62" s="277">
        <f>'мун район-2013'!H213</f>
        <v>15.4</v>
      </c>
    </row>
    <row r="63" spans="1:7" ht="14.25" customHeight="1">
      <c r="A63" s="244"/>
      <c r="B63" s="194" t="s">
        <v>718</v>
      </c>
      <c r="C63" s="60" t="s">
        <v>189</v>
      </c>
      <c r="D63" s="60" t="s">
        <v>169</v>
      </c>
      <c r="E63" s="26" t="s">
        <v>698</v>
      </c>
      <c r="F63" s="26" t="s">
        <v>711</v>
      </c>
      <c r="G63" s="277">
        <f>'мун район-2013'!H214</f>
        <v>0</v>
      </c>
    </row>
    <row r="64" spans="1:7" ht="38.25">
      <c r="A64" s="244"/>
      <c r="B64" s="185" t="s">
        <v>1</v>
      </c>
      <c r="C64" s="60" t="s">
        <v>189</v>
      </c>
      <c r="D64" s="60" t="s">
        <v>169</v>
      </c>
      <c r="E64" s="26" t="s">
        <v>0</v>
      </c>
      <c r="F64" s="26"/>
      <c r="G64" s="276">
        <f>SUM(G65:G69)</f>
        <v>107.11</v>
      </c>
    </row>
    <row r="65" spans="1:7" ht="14.25" customHeight="1">
      <c r="A65" s="244"/>
      <c r="B65" s="185" t="s">
        <v>627</v>
      </c>
      <c r="C65" s="60" t="s">
        <v>189</v>
      </c>
      <c r="D65" s="60" t="s">
        <v>169</v>
      </c>
      <c r="E65" s="26" t="s">
        <v>0</v>
      </c>
      <c r="F65" s="26" t="s">
        <v>708</v>
      </c>
      <c r="G65" s="277">
        <v>107.11</v>
      </c>
    </row>
    <row r="66" spans="1:7" ht="14.25" customHeight="1">
      <c r="A66" s="244"/>
      <c r="B66" s="185" t="s">
        <v>717</v>
      </c>
      <c r="C66" s="60" t="s">
        <v>189</v>
      </c>
      <c r="D66" s="60" t="s">
        <v>169</v>
      </c>
      <c r="E66" s="26" t="s">
        <v>0</v>
      </c>
      <c r="F66" s="26" t="s">
        <v>709</v>
      </c>
      <c r="G66" s="276"/>
    </row>
    <row r="67" spans="1:7" ht="14.25" customHeight="1">
      <c r="A67" s="244"/>
      <c r="B67" s="185" t="s">
        <v>631</v>
      </c>
      <c r="C67" s="60" t="s">
        <v>189</v>
      </c>
      <c r="D67" s="60" t="s">
        <v>169</v>
      </c>
      <c r="E67" s="26" t="s">
        <v>0</v>
      </c>
      <c r="F67" s="26" t="s">
        <v>710</v>
      </c>
      <c r="G67" s="276"/>
    </row>
    <row r="68" spans="1:7" ht="14.25" customHeight="1">
      <c r="A68" s="244"/>
      <c r="B68" s="194" t="s">
        <v>834</v>
      </c>
      <c r="C68" s="60" t="s">
        <v>189</v>
      </c>
      <c r="D68" s="60" t="s">
        <v>169</v>
      </c>
      <c r="E68" s="26" t="s">
        <v>0</v>
      </c>
      <c r="F68" s="26" t="s">
        <v>706</v>
      </c>
      <c r="G68" s="277"/>
    </row>
    <row r="69" spans="1:7" ht="14.25" customHeight="1">
      <c r="A69" s="244"/>
      <c r="B69" s="185" t="s">
        <v>718</v>
      </c>
      <c r="C69" s="60" t="s">
        <v>189</v>
      </c>
      <c r="D69" s="60" t="s">
        <v>169</v>
      </c>
      <c r="E69" s="26" t="s">
        <v>0</v>
      </c>
      <c r="F69" s="26" t="s">
        <v>711</v>
      </c>
      <c r="G69" s="277"/>
    </row>
    <row r="70" spans="1:7" ht="24.75" customHeight="1">
      <c r="A70" s="244"/>
      <c r="B70" s="185" t="s">
        <v>769</v>
      </c>
      <c r="C70" s="60" t="s">
        <v>189</v>
      </c>
      <c r="D70" s="60" t="s">
        <v>169</v>
      </c>
      <c r="E70" s="26" t="s">
        <v>694</v>
      </c>
      <c r="F70" s="26"/>
      <c r="G70" s="277">
        <f>G71</f>
        <v>690.5999999999999</v>
      </c>
    </row>
    <row r="71" spans="1:7" ht="12.75" customHeight="1">
      <c r="A71" s="244"/>
      <c r="B71" s="185" t="s">
        <v>627</v>
      </c>
      <c r="C71" s="60" t="s">
        <v>189</v>
      </c>
      <c r="D71" s="60" t="s">
        <v>169</v>
      </c>
      <c r="E71" s="26" t="s">
        <v>694</v>
      </c>
      <c r="F71" s="26" t="s">
        <v>708</v>
      </c>
      <c r="G71" s="277">
        <f>'мун район-2013'!H170</f>
        <v>690.5999999999999</v>
      </c>
    </row>
    <row r="72" spans="1:8" s="115" customFormat="1" ht="13.5">
      <c r="A72" s="247"/>
      <c r="B72" s="267" t="s">
        <v>635</v>
      </c>
      <c r="C72" s="54" t="s">
        <v>189</v>
      </c>
      <c r="D72" s="54" t="s">
        <v>605</v>
      </c>
      <c r="E72" s="54"/>
      <c r="F72" s="54"/>
      <c r="G72" s="308">
        <f>G73</f>
        <v>2500</v>
      </c>
      <c r="H72" s="223"/>
    </row>
    <row r="73" spans="1:8" s="220" customFormat="1" ht="13.5" customHeight="1">
      <c r="A73" s="248"/>
      <c r="B73" s="268" t="s">
        <v>635</v>
      </c>
      <c r="C73" s="24" t="s">
        <v>189</v>
      </c>
      <c r="D73" s="24" t="s">
        <v>605</v>
      </c>
      <c r="E73" s="24" t="s">
        <v>636</v>
      </c>
      <c r="F73" s="24"/>
      <c r="G73" s="299">
        <f>G74</f>
        <v>2500</v>
      </c>
      <c r="H73" s="219"/>
    </row>
    <row r="74" spans="1:7" ht="14.25" customHeight="1">
      <c r="A74" s="244"/>
      <c r="B74" s="183" t="s">
        <v>723</v>
      </c>
      <c r="C74" s="26" t="s">
        <v>189</v>
      </c>
      <c r="D74" s="26" t="s">
        <v>605</v>
      </c>
      <c r="E74" s="26" t="s">
        <v>637</v>
      </c>
      <c r="F74" s="26"/>
      <c r="G74" s="276">
        <f>G75</f>
        <v>2500</v>
      </c>
    </row>
    <row r="75" spans="1:7" ht="12.75" customHeight="1">
      <c r="A75" s="244"/>
      <c r="B75" s="185" t="s">
        <v>638</v>
      </c>
      <c r="C75" s="26" t="s">
        <v>189</v>
      </c>
      <c r="D75" s="26" t="s">
        <v>605</v>
      </c>
      <c r="E75" s="26" t="s">
        <v>637</v>
      </c>
      <c r="F75" s="26" t="s">
        <v>724</v>
      </c>
      <c r="G75" s="276">
        <f>'мун район-2013'!H42</f>
        <v>2500</v>
      </c>
    </row>
    <row r="76" spans="1:8" s="115" customFormat="1" ht="13.5" customHeight="1">
      <c r="A76" s="247"/>
      <c r="B76" s="229" t="s">
        <v>639</v>
      </c>
      <c r="C76" s="54" t="s">
        <v>189</v>
      </c>
      <c r="D76" s="54" t="s">
        <v>459</v>
      </c>
      <c r="E76" s="54"/>
      <c r="F76" s="54"/>
      <c r="G76" s="308">
        <f>G77+G90+G93+G106+G99</f>
        <v>19695.3</v>
      </c>
      <c r="H76" s="223"/>
    </row>
    <row r="77" spans="1:8" s="220" customFormat="1" ht="49.5" customHeight="1">
      <c r="A77" s="248"/>
      <c r="B77" s="225" t="s">
        <v>715</v>
      </c>
      <c r="C77" s="236" t="s">
        <v>189</v>
      </c>
      <c r="D77" s="236" t="s">
        <v>459</v>
      </c>
      <c r="E77" s="24" t="s">
        <v>624</v>
      </c>
      <c r="F77" s="24"/>
      <c r="G77" s="309">
        <f>G78</f>
        <v>4072</v>
      </c>
      <c r="H77" s="219"/>
    </row>
    <row r="78" spans="1:7" ht="13.5" customHeight="1">
      <c r="A78" s="244"/>
      <c r="B78" s="185" t="s">
        <v>628</v>
      </c>
      <c r="C78" s="184" t="s">
        <v>189</v>
      </c>
      <c r="D78" s="184" t="s">
        <v>459</v>
      </c>
      <c r="E78" s="26" t="s">
        <v>629</v>
      </c>
      <c r="F78" s="26"/>
      <c r="G78" s="277">
        <f>G79+G85</f>
        <v>4072</v>
      </c>
    </row>
    <row r="79" spans="1:7" ht="25.5" customHeight="1">
      <c r="A79" s="244"/>
      <c r="B79" s="185" t="s">
        <v>714</v>
      </c>
      <c r="C79" s="184" t="s">
        <v>189</v>
      </c>
      <c r="D79" s="184" t="s">
        <v>459</v>
      </c>
      <c r="E79" s="26" t="s">
        <v>630</v>
      </c>
      <c r="F79" s="26"/>
      <c r="G79" s="276">
        <f>SUM(G80:G84)</f>
        <v>3594</v>
      </c>
    </row>
    <row r="80" spans="1:7" ht="12.75" customHeight="1">
      <c r="A80" s="244"/>
      <c r="B80" s="185" t="s">
        <v>627</v>
      </c>
      <c r="C80" s="184" t="s">
        <v>189</v>
      </c>
      <c r="D80" s="184" t="s">
        <v>459</v>
      </c>
      <c r="E80" s="26" t="s">
        <v>630</v>
      </c>
      <c r="F80" s="26" t="s">
        <v>708</v>
      </c>
      <c r="G80" s="277">
        <f>'мун район-2013'!H177</f>
        <v>3289</v>
      </c>
    </row>
    <row r="81" spans="1:7" ht="26.25" customHeight="1">
      <c r="A81" s="244"/>
      <c r="B81" s="185" t="s">
        <v>717</v>
      </c>
      <c r="C81" s="184" t="s">
        <v>189</v>
      </c>
      <c r="D81" s="184" t="s">
        <v>459</v>
      </c>
      <c r="E81" s="26" t="s">
        <v>630</v>
      </c>
      <c r="F81" s="26" t="s">
        <v>709</v>
      </c>
      <c r="G81" s="277">
        <f>'мун район-2013'!H178</f>
        <v>37.5</v>
      </c>
    </row>
    <row r="82" spans="1:7" ht="25.5">
      <c r="A82" s="244"/>
      <c r="B82" s="185" t="s">
        <v>631</v>
      </c>
      <c r="C82" s="184" t="s">
        <v>189</v>
      </c>
      <c r="D82" s="184" t="s">
        <v>459</v>
      </c>
      <c r="E82" s="26" t="s">
        <v>630</v>
      </c>
      <c r="F82" s="26" t="s">
        <v>710</v>
      </c>
      <c r="G82" s="277">
        <f>'мун район-2013'!H179</f>
        <v>143</v>
      </c>
    </row>
    <row r="83" spans="1:7" ht="26.25" customHeight="1">
      <c r="A83" s="244"/>
      <c r="B83" s="194" t="s">
        <v>834</v>
      </c>
      <c r="C83" s="184" t="s">
        <v>189</v>
      </c>
      <c r="D83" s="184" t="s">
        <v>459</v>
      </c>
      <c r="E83" s="26" t="s">
        <v>630</v>
      </c>
      <c r="F83" s="26" t="s">
        <v>706</v>
      </c>
      <c r="G83" s="277">
        <f>'мун район-2013'!H180</f>
        <v>124.5</v>
      </c>
    </row>
    <row r="84" spans="1:7" ht="14.25" customHeight="1">
      <c r="A84" s="244"/>
      <c r="B84" s="185" t="s">
        <v>718</v>
      </c>
      <c r="C84" s="184" t="s">
        <v>189</v>
      </c>
      <c r="D84" s="184" t="s">
        <v>459</v>
      </c>
      <c r="E84" s="26" t="s">
        <v>630</v>
      </c>
      <c r="F84" s="26" t="s">
        <v>711</v>
      </c>
      <c r="G84" s="277">
        <f>'мун район-2013'!H181</f>
        <v>0</v>
      </c>
    </row>
    <row r="85" spans="1:7" ht="39.75" customHeight="1">
      <c r="A85" s="244"/>
      <c r="B85" s="185" t="s">
        <v>722</v>
      </c>
      <c r="C85" s="184" t="s">
        <v>189</v>
      </c>
      <c r="D85" s="184" t="s">
        <v>459</v>
      </c>
      <c r="E85" s="26" t="s">
        <v>634</v>
      </c>
      <c r="F85" s="26"/>
      <c r="G85" s="276">
        <f>SUM(G86:G89)</f>
        <v>478</v>
      </c>
    </row>
    <row r="86" spans="1:7" ht="12.75" customHeight="1">
      <c r="A86" s="244"/>
      <c r="B86" s="185" t="s">
        <v>627</v>
      </c>
      <c r="C86" s="184" t="s">
        <v>189</v>
      </c>
      <c r="D86" s="184" t="s">
        <v>459</v>
      </c>
      <c r="E86" s="26" t="s">
        <v>634</v>
      </c>
      <c r="F86" s="26" t="s">
        <v>708</v>
      </c>
      <c r="G86" s="277">
        <f>'мун район-2013'!H183</f>
        <v>447.6</v>
      </c>
    </row>
    <row r="87" spans="1:7" ht="26.25" customHeight="1">
      <c r="A87" s="244"/>
      <c r="B87" s="185" t="s">
        <v>717</v>
      </c>
      <c r="C87" s="184" t="s">
        <v>189</v>
      </c>
      <c r="D87" s="184" t="s">
        <v>459</v>
      </c>
      <c r="E87" s="26" t="s">
        <v>634</v>
      </c>
      <c r="F87" s="26" t="s">
        <v>709</v>
      </c>
      <c r="G87" s="277">
        <f>'мун район-2013'!H184</f>
        <v>4</v>
      </c>
    </row>
    <row r="88" spans="1:7" ht="12.75" customHeight="1">
      <c r="A88" s="244"/>
      <c r="B88" s="185" t="s">
        <v>631</v>
      </c>
      <c r="C88" s="184" t="s">
        <v>189</v>
      </c>
      <c r="D88" s="184" t="s">
        <v>459</v>
      </c>
      <c r="E88" s="26" t="s">
        <v>634</v>
      </c>
      <c r="F88" s="26" t="s">
        <v>710</v>
      </c>
      <c r="G88" s="277">
        <f>'мун район-2013'!H185</f>
        <v>15.7</v>
      </c>
    </row>
    <row r="89" spans="1:7" ht="26.25" customHeight="1">
      <c r="A89" s="244"/>
      <c r="B89" s="194" t="s">
        <v>834</v>
      </c>
      <c r="C89" s="184" t="s">
        <v>189</v>
      </c>
      <c r="D89" s="184" t="s">
        <v>459</v>
      </c>
      <c r="E89" s="26" t="s">
        <v>634</v>
      </c>
      <c r="F89" s="26" t="s">
        <v>706</v>
      </c>
      <c r="G89" s="277">
        <f>'мун район-2013'!H186</f>
        <v>10.7</v>
      </c>
    </row>
    <row r="90" spans="1:8" s="220" customFormat="1" ht="37.5" customHeight="1">
      <c r="A90" s="248"/>
      <c r="B90" s="225" t="s">
        <v>782</v>
      </c>
      <c r="C90" s="24" t="s">
        <v>189</v>
      </c>
      <c r="D90" s="24" t="s">
        <v>459</v>
      </c>
      <c r="E90" s="24" t="s">
        <v>695</v>
      </c>
      <c r="F90" s="24"/>
      <c r="G90" s="309">
        <f>G91</f>
        <v>580</v>
      </c>
      <c r="H90" s="219"/>
    </row>
    <row r="91" spans="1:7" ht="25.5" customHeight="1">
      <c r="A91" s="244"/>
      <c r="B91" s="185" t="s">
        <v>696</v>
      </c>
      <c r="C91" s="26" t="s">
        <v>189</v>
      </c>
      <c r="D91" s="26" t="s">
        <v>459</v>
      </c>
      <c r="E91" s="26" t="s">
        <v>697</v>
      </c>
      <c r="F91" s="26"/>
      <c r="G91" s="277">
        <f>G92</f>
        <v>580</v>
      </c>
    </row>
    <row r="92" spans="1:7" ht="26.25" customHeight="1">
      <c r="A92" s="244"/>
      <c r="B92" s="194" t="s">
        <v>834</v>
      </c>
      <c r="C92" s="184" t="s">
        <v>189</v>
      </c>
      <c r="D92" s="184" t="s">
        <v>459</v>
      </c>
      <c r="E92" s="26" t="s">
        <v>697</v>
      </c>
      <c r="F92" s="26" t="s">
        <v>706</v>
      </c>
      <c r="G92" s="277">
        <f>'мун район-2013'!H189</f>
        <v>580</v>
      </c>
    </row>
    <row r="93" spans="1:8" s="220" customFormat="1" ht="27" customHeight="1">
      <c r="A93" s="248"/>
      <c r="B93" s="225" t="s">
        <v>90</v>
      </c>
      <c r="C93" s="24" t="s">
        <v>189</v>
      </c>
      <c r="D93" s="24" t="s">
        <v>459</v>
      </c>
      <c r="E93" s="24" t="s">
        <v>640</v>
      </c>
      <c r="F93" s="24"/>
      <c r="G93" s="299">
        <f>G94</f>
        <v>595.5</v>
      </c>
      <c r="H93" s="219"/>
    </row>
    <row r="94" spans="1:7" ht="12.75">
      <c r="A94" s="244"/>
      <c r="B94" s="185" t="s">
        <v>91</v>
      </c>
      <c r="C94" s="26" t="s">
        <v>189</v>
      </c>
      <c r="D94" s="26" t="s">
        <v>459</v>
      </c>
      <c r="E94" s="26" t="s">
        <v>641</v>
      </c>
      <c r="F94" s="26"/>
      <c r="G94" s="277">
        <f>G95+G97</f>
        <v>595.5</v>
      </c>
    </row>
    <row r="95" spans="1:7" ht="38.25" customHeight="1">
      <c r="A95" s="244"/>
      <c r="B95" s="185" t="s">
        <v>642</v>
      </c>
      <c r="C95" s="26" t="s">
        <v>189</v>
      </c>
      <c r="D95" s="26" t="s">
        <v>459</v>
      </c>
      <c r="E95" s="26" t="s">
        <v>643</v>
      </c>
      <c r="F95" s="26"/>
      <c r="G95" s="277">
        <f>G96</f>
        <v>175.5</v>
      </c>
    </row>
    <row r="96" spans="1:7" ht="26.25" customHeight="1">
      <c r="A96" s="244"/>
      <c r="B96" s="194" t="s">
        <v>834</v>
      </c>
      <c r="C96" s="26" t="s">
        <v>189</v>
      </c>
      <c r="D96" s="26" t="s">
        <v>459</v>
      </c>
      <c r="E96" s="26" t="s">
        <v>643</v>
      </c>
      <c r="F96" s="26" t="s">
        <v>706</v>
      </c>
      <c r="G96" s="277">
        <f>'мун район-2013'!H47</f>
        <v>175.5</v>
      </c>
    </row>
    <row r="97" spans="1:7" ht="12.75">
      <c r="A97" s="244"/>
      <c r="B97" s="194" t="s">
        <v>380</v>
      </c>
      <c r="C97" s="26" t="s">
        <v>189</v>
      </c>
      <c r="D97" s="26" t="s">
        <v>459</v>
      </c>
      <c r="E97" s="26" t="s">
        <v>379</v>
      </c>
      <c r="F97" s="26"/>
      <c r="G97" s="277">
        <f>G98</f>
        <v>420</v>
      </c>
    </row>
    <row r="98" spans="1:7" ht="26.25" customHeight="1">
      <c r="A98" s="244"/>
      <c r="B98" s="194" t="s">
        <v>834</v>
      </c>
      <c r="C98" s="26" t="s">
        <v>189</v>
      </c>
      <c r="D98" s="26" t="s">
        <v>459</v>
      </c>
      <c r="E98" s="26" t="s">
        <v>379</v>
      </c>
      <c r="F98" s="26" t="s">
        <v>706</v>
      </c>
      <c r="G98" s="277">
        <f>'мун район-2013'!H193</f>
        <v>420</v>
      </c>
    </row>
    <row r="99" spans="1:8" s="220" customFormat="1" ht="26.25" customHeight="1">
      <c r="A99" s="248"/>
      <c r="B99" s="231" t="s">
        <v>544</v>
      </c>
      <c r="C99" s="24" t="s">
        <v>189</v>
      </c>
      <c r="D99" s="24" t="s">
        <v>459</v>
      </c>
      <c r="E99" s="24" t="s">
        <v>543</v>
      </c>
      <c r="F99" s="24"/>
      <c r="G99" s="309">
        <f>G100</f>
        <v>14212.8</v>
      </c>
      <c r="H99" s="219"/>
    </row>
    <row r="100" spans="1:7" ht="40.5" customHeight="1">
      <c r="A100" s="244"/>
      <c r="B100" s="185" t="s">
        <v>725</v>
      </c>
      <c r="C100" s="26" t="s">
        <v>189</v>
      </c>
      <c r="D100" s="26" t="s">
        <v>459</v>
      </c>
      <c r="E100" s="26" t="s">
        <v>644</v>
      </c>
      <c r="F100" s="26"/>
      <c r="G100" s="276">
        <f>SUM(G101:G105)</f>
        <v>14212.8</v>
      </c>
    </row>
    <row r="101" spans="1:7" ht="12.75" customHeight="1">
      <c r="A101" s="244"/>
      <c r="B101" s="185" t="s">
        <v>627</v>
      </c>
      <c r="C101" s="26" t="s">
        <v>189</v>
      </c>
      <c r="D101" s="26" t="s">
        <v>459</v>
      </c>
      <c r="E101" s="26" t="s">
        <v>644</v>
      </c>
      <c r="F101" s="26" t="s">
        <v>277</v>
      </c>
      <c r="G101" s="277">
        <f>'мун район-2013'!H50</f>
        <v>6278.9</v>
      </c>
    </row>
    <row r="102" spans="1:7" ht="26.25" customHeight="1">
      <c r="A102" s="244"/>
      <c r="B102" s="185" t="s">
        <v>717</v>
      </c>
      <c r="C102" s="26" t="s">
        <v>189</v>
      </c>
      <c r="D102" s="26" t="s">
        <v>459</v>
      </c>
      <c r="E102" s="26" t="s">
        <v>644</v>
      </c>
      <c r="F102" s="26" t="s">
        <v>95</v>
      </c>
      <c r="G102" s="277">
        <f>'мун район-2013'!H51</f>
        <v>1.6</v>
      </c>
    </row>
    <row r="103" spans="1:7" ht="25.5">
      <c r="A103" s="244"/>
      <c r="B103" s="185" t="s">
        <v>631</v>
      </c>
      <c r="C103" s="26" t="s">
        <v>189</v>
      </c>
      <c r="D103" s="26" t="s">
        <v>459</v>
      </c>
      <c r="E103" s="26" t="s">
        <v>644</v>
      </c>
      <c r="F103" s="26" t="s">
        <v>710</v>
      </c>
      <c r="G103" s="277">
        <f>'мун район-2013'!H52</f>
        <v>1143.6</v>
      </c>
    </row>
    <row r="104" spans="1:7" ht="26.25" customHeight="1">
      <c r="A104" s="244"/>
      <c r="B104" s="194" t="s">
        <v>834</v>
      </c>
      <c r="C104" s="26" t="s">
        <v>189</v>
      </c>
      <c r="D104" s="26" t="s">
        <v>459</v>
      </c>
      <c r="E104" s="26" t="s">
        <v>644</v>
      </c>
      <c r="F104" s="26" t="s">
        <v>706</v>
      </c>
      <c r="G104" s="277">
        <f>'мун район-2013'!H53</f>
        <v>6716.7</v>
      </c>
    </row>
    <row r="105" spans="1:7" ht="14.25" customHeight="1">
      <c r="A105" s="244"/>
      <c r="B105" s="185" t="s">
        <v>718</v>
      </c>
      <c r="C105" s="26" t="s">
        <v>189</v>
      </c>
      <c r="D105" s="26" t="s">
        <v>459</v>
      </c>
      <c r="E105" s="26" t="s">
        <v>644</v>
      </c>
      <c r="F105" s="26" t="s">
        <v>711</v>
      </c>
      <c r="G105" s="277">
        <f>'мун район-2013'!H54</f>
        <v>72</v>
      </c>
    </row>
    <row r="106" spans="1:8" s="220" customFormat="1" ht="13.5" customHeight="1">
      <c r="A106" s="248"/>
      <c r="B106" s="225" t="s">
        <v>726</v>
      </c>
      <c r="C106" s="24" t="s">
        <v>189</v>
      </c>
      <c r="D106" s="24" t="s">
        <v>459</v>
      </c>
      <c r="E106" s="24" t="s">
        <v>645</v>
      </c>
      <c r="F106" s="24"/>
      <c r="G106" s="299">
        <f>G107</f>
        <v>235</v>
      </c>
      <c r="H106" s="219"/>
    </row>
    <row r="107" spans="1:7" ht="40.5" customHeight="1">
      <c r="A107" s="244"/>
      <c r="B107" s="185" t="s">
        <v>646</v>
      </c>
      <c r="C107" s="26" t="s">
        <v>189</v>
      </c>
      <c r="D107" s="26" t="s">
        <v>459</v>
      </c>
      <c r="E107" s="26" t="s">
        <v>647</v>
      </c>
      <c r="F107" s="26"/>
      <c r="G107" s="276">
        <f>G108</f>
        <v>235</v>
      </c>
    </row>
    <row r="108" spans="1:7" ht="27.75" customHeight="1">
      <c r="A108" s="244"/>
      <c r="B108" s="194" t="s">
        <v>834</v>
      </c>
      <c r="C108" s="26" t="s">
        <v>189</v>
      </c>
      <c r="D108" s="26" t="s">
        <v>459</v>
      </c>
      <c r="E108" s="26" t="s">
        <v>647</v>
      </c>
      <c r="F108" s="26" t="s">
        <v>706</v>
      </c>
      <c r="G108" s="276">
        <f>'мун район-2013'!H57</f>
        <v>235</v>
      </c>
    </row>
    <row r="109" spans="1:8" s="28" customFormat="1" ht="14.25" customHeight="1">
      <c r="A109" s="149" t="s">
        <v>536</v>
      </c>
      <c r="B109" s="140" t="s">
        <v>648</v>
      </c>
      <c r="C109" s="52" t="s">
        <v>190</v>
      </c>
      <c r="D109" s="52"/>
      <c r="E109" s="52"/>
      <c r="F109" s="52"/>
      <c r="G109" s="296">
        <f>G110</f>
        <v>116.2</v>
      </c>
      <c r="H109" s="129"/>
    </row>
    <row r="110" spans="1:8" s="115" customFormat="1" ht="12.75" customHeight="1">
      <c r="A110" s="247"/>
      <c r="B110" s="267" t="s">
        <v>196</v>
      </c>
      <c r="C110" s="54" t="s">
        <v>190</v>
      </c>
      <c r="D110" s="54" t="s">
        <v>192</v>
      </c>
      <c r="E110" s="54"/>
      <c r="F110" s="54"/>
      <c r="G110" s="307">
        <f>G111</f>
        <v>116.2</v>
      </c>
      <c r="H110" s="223"/>
    </row>
    <row r="111" spans="1:8" s="220" customFormat="1" ht="27" customHeight="1">
      <c r="A111" s="248"/>
      <c r="B111" s="253" t="s">
        <v>728</v>
      </c>
      <c r="C111" s="24" t="s">
        <v>190</v>
      </c>
      <c r="D111" s="24" t="s">
        <v>192</v>
      </c>
      <c r="E111" s="24" t="s">
        <v>649</v>
      </c>
      <c r="F111" s="24"/>
      <c r="G111" s="309">
        <f>G112</f>
        <v>116.2</v>
      </c>
      <c r="H111" s="219"/>
    </row>
    <row r="112" spans="1:7" ht="27" customHeight="1">
      <c r="A112" s="244"/>
      <c r="B112" s="185" t="s">
        <v>727</v>
      </c>
      <c r="C112" s="26" t="s">
        <v>190</v>
      </c>
      <c r="D112" s="26" t="s">
        <v>192</v>
      </c>
      <c r="E112" s="26" t="s">
        <v>650</v>
      </c>
      <c r="F112" s="26"/>
      <c r="G112" s="276">
        <f>G113</f>
        <v>116.2</v>
      </c>
    </row>
    <row r="113" spans="1:7" ht="27.75" customHeight="1">
      <c r="A113" s="244"/>
      <c r="B113" s="194" t="s">
        <v>834</v>
      </c>
      <c r="C113" s="26" t="s">
        <v>190</v>
      </c>
      <c r="D113" s="26" t="s">
        <v>192</v>
      </c>
      <c r="E113" s="26" t="s">
        <v>650</v>
      </c>
      <c r="F113" s="26" t="s">
        <v>706</v>
      </c>
      <c r="G113" s="276">
        <f>'мун район-2013'!H62</f>
        <v>116.2</v>
      </c>
    </row>
    <row r="114" spans="1:8" s="28" customFormat="1" ht="24.75" customHeight="1">
      <c r="A114" s="149" t="s">
        <v>537</v>
      </c>
      <c r="B114" s="67" t="s">
        <v>729</v>
      </c>
      <c r="C114" s="52" t="s">
        <v>191</v>
      </c>
      <c r="D114" s="52"/>
      <c r="E114" s="52"/>
      <c r="F114" s="52"/>
      <c r="G114" s="296">
        <f>G115+G119</f>
        <v>964.2</v>
      </c>
      <c r="H114" s="129"/>
    </row>
    <row r="115" spans="1:8" s="28" customFormat="1" ht="12.75">
      <c r="A115" s="149"/>
      <c r="B115" s="67" t="s">
        <v>651</v>
      </c>
      <c r="C115" s="52" t="s">
        <v>191</v>
      </c>
      <c r="D115" s="52" t="s">
        <v>190</v>
      </c>
      <c r="E115" s="51"/>
      <c r="F115" s="52"/>
      <c r="G115" s="285">
        <f>G116</f>
        <v>300</v>
      </c>
      <c r="H115" s="129"/>
    </row>
    <row r="116" spans="1:8" s="115" customFormat="1" ht="12.75" customHeight="1">
      <c r="A116" s="247"/>
      <c r="B116" s="229" t="s">
        <v>726</v>
      </c>
      <c r="C116" s="54" t="s">
        <v>191</v>
      </c>
      <c r="D116" s="54" t="s">
        <v>190</v>
      </c>
      <c r="E116" s="53" t="s">
        <v>645</v>
      </c>
      <c r="F116" s="54"/>
      <c r="G116" s="307">
        <f>G117</f>
        <v>300</v>
      </c>
      <c r="H116" s="223"/>
    </row>
    <row r="117" spans="1:7" ht="53.25" customHeight="1">
      <c r="A117" s="244"/>
      <c r="B117" s="185" t="s">
        <v>652</v>
      </c>
      <c r="C117" s="26" t="s">
        <v>191</v>
      </c>
      <c r="D117" s="26" t="s">
        <v>190</v>
      </c>
      <c r="E117" s="25" t="s">
        <v>653</v>
      </c>
      <c r="F117" s="26"/>
      <c r="G117" s="276">
        <f>G118</f>
        <v>300</v>
      </c>
    </row>
    <row r="118" spans="1:7" ht="25.5" customHeight="1">
      <c r="A118" s="244"/>
      <c r="B118" s="194" t="s">
        <v>834</v>
      </c>
      <c r="C118" s="26" t="s">
        <v>191</v>
      </c>
      <c r="D118" s="26" t="s">
        <v>190</v>
      </c>
      <c r="E118" s="26" t="s">
        <v>653</v>
      </c>
      <c r="F118" s="26" t="s">
        <v>706</v>
      </c>
      <c r="G118" s="276">
        <f>'мун район-2013'!H67</f>
        <v>300</v>
      </c>
    </row>
    <row r="119" spans="1:8" s="115" customFormat="1" ht="39" customHeight="1">
      <c r="A119" s="247"/>
      <c r="B119" s="229" t="s">
        <v>730</v>
      </c>
      <c r="C119" s="54" t="s">
        <v>191</v>
      </c>
      <c r="D119" s="54" t="s">
        <v>161</v>
      </c>
      <c r="E119" s="53"/>
      <c r="F119" s="54"/>
      <c r="G119" s="308">
        <f>G120</f>
        <v>664.2</v>
      </c>
      <c r="H119" s="223"/>
    </row>
    <row r="120" spans="1:8" s="220" customFormat="1" ht="27.75" customHeight="1">
      <c r="A120" s="248"/>
      <c r="B120" s="225" t="s">
        <v>731</v>
      </c>
      <c r="C120" s="24" t="s">
        <v>191</v>
      </c>
      <c r="D120" s="24" t="s">
        <v>161</v>
      </c>
      <c r="E120" s="24" t="s">
        <v>654</v>
      </c>
      <c r="F120" s="24"/>
      <c r="G120" s="309">
        <f>G121</f>
        <v>664.2</v>
      </c>
      <c r="H120" s="219"/>
    </row>
    <row r="121" spans="1:7" ht="40.5" customHeight="1">
      <c r="A121" s="244"/>
      <c r="B121" s="185" t="s">
        <v>732</v>
      </c>
      <c r="C121" s="26" t="s">
        <v>191</v>
      </c>
      <c r="D121" s="26" t="s">
        <v>161</v>
      </c>
      <c r="E121" s="26" t="s">
        <v>655</v>
      </c>
      <c r="F121" s="26"/>
      <c r="G121" s="277">
        <f>SUM(G122:G124)</f>
        <v>664.2</v>
      </c>
    </row>
    <row r="122" spans="1:7" ht="24.75" customHeight="1">
      <c r="A122" s="244"/>
      <c r="B122" s="185" t="s">
        <v>717</v>
      </c>
      <c r="C122" s="26" t="s">
        <v>191</v>
      </c>
      <c r="D122" s="26" t="s">
        <v>161</v>
      </c>
      <c r="E122" s="26" t="s">
        <v>655</v>
      </c>
      <c r="F122" s="26" t="s">
        <v>709</v>
      </c>
      <c r="G122" s="276">
        <f>'мун район-2013'!H71</f>
        <v>38.4</v>
      </c>
    </row>
    <row r="123" spans="1:7" ht="27.75" customHeight="1">
      <c r="A123" s="244"/>
      <c r="B123" s="185" t="s">
        <v>631</v>
      </c>
      <c r="C123" s="26" t="s">
        <v>191</v>
      </c>
      <c r="D123" s="26" t="s">
        <v>161</v>
      </c>
      <c r="E123" s="26" t="s">
        <v>655</v>
      </c>
      <c r="F123" s="26" t="s">
        <v>710</v>
      </c>
      <c r="G123" s="276">
        <f>'мун район-2013'!H72</f>
        <v>10.2</v>
      </c>
    </row>
    <row r="124" spans="1:7" ht="25.5" customHeight="1">
      <c r="A124" s="244"/>
      <c r="B124" s="194" t="s">
        <v>834</v>
      </c>
      <c r="C124" s="26" t="s">
        <v>191</v>
      </c>
      <c r="D124" s="26" t="s">
        <v>161</v>
      </c>
      <c r="E124" s="26" t="s">
        <v>655</v>
      </c>
      <c r="F124" s="26" t="s">
        <v>706</v>
      </c>
      <c r="G124" s="276">
        <f>'мун район-2013'!H73</f>
        <v>615.6</v>
      </c>
    </row>
    <row r="125" spans="1:8" s="28" customFormat="1" ht="12.75">
      <c r="A125" s="149" t="s">
        <v>538</v>
      </c>
      <c r="B125" s="140" t="s">
        <v>656</v>
      </c>
      <c r="C125" s="52" t="s">
        <v>192</v>
      </c>
      <c r="D125" s="52"/>
      <c r="E125" s="52"/>
      <c r="F125" s="52"/>
      <c r="G125" s="285">
        <f>G126+G149+G156+G161</f>
        <v>7954.200000000001</v>
      </c>
      <c r="H125" s="129"/>
    </row>
    <row r="126" spans="1:8" s="115" customFormat="1" ht="13.5">
      <c r="A126" s="247"/>
      <c r="B126" s="232" t="s">
        <v>162</v>
      </c>
      <c r="C126" s="54" t="s">
        <v>192</v>
      </c>
      <c r="D126" s="54" t="s">
        <v>163</v>
      </c>
      <c r="E126" s="54"/>
      <c r="F126" s="54"/>
      <c r="G126" s="307">
        <f>G127+G140+G146</f>
        <v>4196.400000000001</v>
      </c>
      <c r="H126" s="223"/>
    </row>
    <row r="127" spans="1:8" s="220" customFormat="1" ht="52.5" customHeight="1">
      <c r="A127" s="248"/>
      <c r="B127" s="217" t="s">
        <v>766</v>
      </c>
      <c r="C127" s="24" t="s">
        <v>192</v>
      </c>
      <c r="D127" s="24" t="s">
        <v>163</v>
      </c>
      <c r="E127" s="62" t="s">
        <v>624</v>
      </c>
      <c r="F127" s="62"/>
      <c r="G127" s="309">
        <f>G128</f>
        <v>3932.4000000000005</v>
      </c>
      <c r="H127" s="219"/>
    </row>
    <row r="128" spans="1:7" ht="13.5" customHeight="1">
      <c r="A128" s="244"/>
      <c r="B128" s="185" t="s">
        <v>628</v>
      </c>
      <c r="C128" s="26" t="s">
        <v>192</v>
      </c>
      <c r="D128" s="26" t="s">
        <v>163</v>
      </c>
      <c r="E128" s="26" t="s">
        <v>629</v>
      </c>
      <c r="F128" s="26"/>
      <c r="G128" s="277">
        <f>G129+G135</f>
        <v>3932.4000000000005</v>
      </c>
    </row>
    <row r="129" spans="1:7" ht="25.5" customHeight="1">
      <c r="A129" s="244"/>
      <c r="B129" s="185" t="s">
        <v>714</v>
      </c>
      <c r="C129" s="26" t="s">
        <v>192</v>
      </c>
      <c r="D129" s="26" t="s">
        <v>163</v>
      </c>
      <c r="E129" s="26" t="s">
        <v>630</v>
      </c>
      <c r="F129" s="26"/>
      <c r="G129" s="276">
        <f>SUM(G130:G134)</f>
        <v>2938.7000000000003</v>
      </c>
    </row>
    <row r="130" spans="1:7" ht="12.75" customHeight="1">
      <c r="A130" s="244"/>
      <c r="B130" s="185" t="s">
        <v>627</v>
      </c>
      <c r="C130" s="26" t="s">
        <v>192</v>
      </c>
      <c r="D130" s="26" t="s">
        <v>163</v>
      </c>
      <c r="E130" s="26" t="s">
        <v>630</v>
      </c>
      <c r="F130" s="26" t="s">
        <v>708</v>
      </c>
      <c r="G130" s="277">
        <f>'мун район-2013'!H226</f>
        <v>2735</v>
      </c>
    </row>
    <row r="131" spans="1:7" ht="26.25" customHeight="1">
      <c r="A131" s="244"/>
      <c r="B131" s="185" t="s">
        <v>717</v>
      </c>
      <c r="C131" s="26" t="s">
        <v>192</v>
      </c>
      <c r="D131" s="26" t="s">
        <v>163</v>
      </c>
      <c r="E131" s="26" t="s">
        <v>630</v>
      </c>
      <c r="F131" s="26" t="s">
        <v>709</v>
      </c>
      <c r="G131" s="277">
        <f>'мун район-2013'!H227</f>
        <v>3.4</v>
      </c>
    </row>
    <row r="132" spans="1:7" ht="25.5">
      <c r="A132" s="244"/>
      <c r="B132" s="185" t="s">
        <v>631</v>
      </c>
      <c r="C132" s="26" t="s">
        <v>192</v>
      </c>
      <c r="D132" s="26" t="s">
        <v>163</v>
      </c>
      <c r="E132" s="26" t="s">
        <v>630</v>
      </c>
      <c r="F132" s="26" t="s">
        <v>710</v>
      </c>
      <c r="G132" s="277">
        <f>'мун район-2013'!H228</f>
        <v>68</v>
      </c>
    </row>
    <row r="133" spans="1:7" ht="26.25" customHeight="1">
      <c r="A133" s="244"/>
      <c r="B133" s="194" t="s">
        <v>834</v>
      </c>
      <c r="C133" s="26" t="s">
        <v>192</v>
      </c>
      <c r="D133" s="26" t="s">
        <v>163</v>
      </c>
      <c r="E133" s="26" t="s">
        <v>630</v>
      </c>
      <c r="F133" s="26" t="s">
        <v>706</v>
      </c>
      <c r="G133" s="277">
        <f>'мун район-2013'!H229</f>
        <v>132.3</v>
      </c>
    </row>
    <row r="134" spans="1:7" ht="14.25" customHeight="1">
      <c r="A134" s="244"/>
      <c r="B134" s="185" t="s">
        <v>718</v>
      </c>
      <c r="C134" s="26" t="s">
        <v>192</v>
      </c>
      <c r="D134" s="26" t="s">
        <v>163</v>
      </c>
      <c r="E134" s="26" t="s">
        <v>630</v>
      </c>
      <c r="F134" s="26" t="s">
        <v>711</v>
      </c>
      <c r="G134" s="277">
        <f>'мун район-2013'!H230</f>
        <v>0</v>
      </c>
    </row>
    <row r="135" spans="1:7" ht="40.5" customHeight="1">
      <c r="A135" s="244"/>
      <c r="B135" s="185" t="s">
        <v>786</v>
      </c>
      <c r="C135" s="26" t="s">
        <v>192</v>
      </c>
      <c r="D135" s="26" t="s">
        <v>163</v>
      </c>
      <c r="E135" s="26" t="s">
        <v>705</v>
      </c>
      <c r="F135" s="26"/>
      <c r="G135" s="277">
        <f>SUM(G136:G139)</f>
        <v>993.7</v>
      </c>
    </row>
    <row r="136" spans="1:7" ht="12.75" customHeight="1">
      <c r="A136" s="244"/>
      <c r="B136" s="185" t="s">
        <v>627</v>
      </c>
      <c r="C136" s="26" t="s">
        <v>192</v>
      </c>
      <c r="D136" s="26" t="s">
        <v>163</v>
      </c>
      <c r="E136" s="26" t="s">
        <v>705</v>
      </c>
      <c r="F136" s="26" t="s">
        <v>708</v>
      </c>
      <c r="G136" s="277">
        <f>'мун район-2013'!H232</f>
        <v>793.6</v>
      </c>
    </row>
    <row r="137" spans="1:7" ht="26.25" customHeight="1">
      <c r="A137" s="244"/>
      <c r="B137" s="185" t="s">
        <v>717</v>
      </c>
      <c r="C137" s="26" t="s">
        <v>192</v>
      </c>
      <c r="D137" s="26" t="s">
        <v>163</v>
      </c>
      <c r="E137" s="26" t="s">
        <v>705</v>
      </c>
      <c r="F137" s="26" t="s">
        <v>709</v>
      </c>
      <c r="G137" s="277">
        <f>'мун район-2013'!H233</f>
        <v>10</v>
      </c>
    </row>
    <row r="138" spans="1:7" ht="25.5">
      <c r="A138" s="244"/>
      <c r="B138" s="185" t="s">
        <v>631</v>
      </c>
      <c r="C138" s="26" t="s">
        <v>192</v>
      </c>
      <c r="D138" s="26" t="s">
        <v>163</v>
      </c>
      <c r="E138" s="26" t="s">
        <v>705</v>
      </c>
      <c r="F138" s="26" t="s">
        <v>710</v>
      </c>
      <c r="G138" s="277">
        <f>'мун район-2013'!H234</f>
        <v>40</v>
      </c>
    </row>
    <row r="139" spans="1:7" ht="26.25" customHeight="1">
      <c r="A139" s="244"/>
      <c r="B139" s="194" t="s">
        <v>834</v>
      </c>
      <c r="C139" s="26" t="s">
        <v>192</v>
      </c>
      <c r="D139" s="26" t="s">
        <v>163</v>
      </c>
      <c r="E139" s="26" t="s">
        <v>705</v>
      </c>
      <c r="F139" s="26" t="s">
        <v>706</v>
      </c>
      <c r="G139" s="277">
        <f>'мун район-2013'!H235</f>
        <v>150.1</v>
      </c>
    </row>
    <row r="140" spans="1:8" s="220" customFormat="1" ht="12.75" customHeight="1">
      <c r="A140" s="248"/>
      <c r="B140" s="225" t="s">
        <v>124</v>
      </c>
      <c r="C140" s="24" t="s">
        <v>192</v>
      </c>
      <c r="D140" s="24" t="s">
        <v>163</v>
      </c>
      <c r="E140" s="24" t="s">
        <v>149</v>
      </c>
      <c r="F140" s="24"/>
      <c r="G140" s="309">
        <f>G141</f>
        <v>220</v>
      </c>
      <c r="H140" s="219"/>
    </row>
    <row r="141" spans="1:7" ht="48.75" customHeight="1">
      <c r="A141" s="244"/>
      <c r="B141" s="197" t="s">
        <v>125</v>
      </c>
      <c r="C141" s="26" t="s">
        <v>192</v>
      </c>
      <c r="D141" s="26" t="s">
        <v>163</v>
      </c>
      <c r="E141" s="26" t="s">
        <v>150</v>
      </c>
      <c r="F141" s="26"/>
      <c r="G141" s="277">
        <f>G142+G144</f>
        <v>220</v>
      </c>
    </row>
    <row r="142" spans="1:7" ht="103.5" customHeight="1">
      <c r="A142" s="244"/>
      <c r="B142" s="197" t="s">
        <v>148</v>
      </c>
      <c r="C142" s="26" t="s">
        <v>192</v>
      </c>
      <c r="D142" s="26" t="s">
        <v>163</v>
      </c>
      <c r="E142" s="26" t="s">
        <v>151</v>
      </c>
      <c r="F142" s="26"/>
      <c r="G142" s="277">
        <f>G143</f>
        <v>20</v>
      </c>
    </row>
    <row r="143" spans="1:7" ht="26.25" customHeight="1">
      <c r="A143" s="244"/>
      <c r="B143" s="185" t="s">
        <v>123</v>
      </c>
      <c r="C143" s="26" t="s">
        <v>192</v>
      </c>
      <c r="D143" s="26" t="s">
        <v>163</v>
      </c>
      <c r="E143" s="26" t="s">
        <v>151</v>
      </c>
      <c r="F143" s="65" t="s">
        <v>152</v>
      </c>
      <c r="G143" s="277">
        <f>'мун район-2013'!H239</f>
        <v>20</v>
      </c>
    </row>
    <row r="144" spans="1:7" ht="12.75">
      <c r="A144" s="244"/>
      <c r="B144" s="185" t="s">
        <v>458</v>
      </c>
      <c r="C144" s="26" t="s">
        <v>192</v>
      </c>
      <c r="D144" s="26" t="s">
        <v>163</v>
      </c>
      <c r="E144" s="26" t="s">
        <v>153</v>
      </c>
      <c r="F144" s="26"/>
      <c r="G144" s="277">
        <f>G145</f>
        <v>200</v>
      </c>
    </row>
    <row r="145" spans="1:7" ht="26.25" customHeight="1">
      <c r="A145" s="244"/>
      <c r="B145" s="185" t="s">
        <v>123</v>
      </c>
      <c r="C145" s="26" t="s">
        <v>192</v>
      </c>
      <c r="D145" s="26" t="s">
        <v>163</v>
      </c>
      <c r="E145" s="26" t="s">
        <v>153</v>
      </c>
      <c r="F145" s="65" t="s">
        <v>152</v>
      </c>
      <c r="G145" s="277">
        <f>'мун район-2013'!H241</f>
        <v>200</v>
      </c>
    </row>
    <row r="146" spans="1:8" s="220" customFormat="1" ht="12.75" customHeight="1">
      <c r="A146" s="248"/>
      <c r="B146" s="225" t="s">
        <v>726</v>
      </c>
      <c r="C146" s="24" t="s">
        <v>192</v>
      </c>
      <c r="D146" s="24" t="s">
        <v>163</v>
      </c>
      <c r="E146" s="23" t="s">
        <v>645</v>
      </c>
      <c r="F146" s="24"/>
      <c r="G146" s="309">
        <f>G147</f>
        <v>44</v>
      </c>
      <c r="H146" s="219"/>
    </row>
    <row r="147" spans="1:7" ht="51">
      <c r="A147" s="244"/>
      <c r="B147" s="185" t="s">
        <v>154</v>
      </c>
      <c r="C147" s="26" t="s">
        <v>192</v>
      </c>
      <c r="D147" s="26" t="s">
        <v>163</v>
      </c>
      <c r="E147" s="26" t="s">
        <v>155</v>
      </c>
      <c r="F147" s="26"/>
      <c r="G147" s="277">
        <f>G148</f>
        <v>44</v>
      </c>
    </row>
    <row r="148" spans="1:7" ht="26.25" customHeight="1">
      <c r="A148" s="244"/>
      <c r="B148" s="194" t="s">
        <v>834</v>
      </c>
      <c r="C148" s="26" t="s">
        <v>192</v>
      </c>
      <c r="D148" s="26" t="s">
        <v>163</v>
      </c>
      <c r="E148" s="26" t="s">
        <v>156</v>
      </c>
      <c r="F148" s="26" t="s">
        <v>706</v>
      </c>
      <c r="G148" s="277">
        <f>'мун район-2013'!H244</f>
        <v>44</v>
      </c>
    </row>
    <row r="149" spans="1:8" s="115" customFormat="1" ht="13.5" customHeight="1">
      <c r="A149" s="247"/>
      <c r="B149" s="267" t="s">
        <v>657</v>
      </c>
      <c r="C149" s="54" t="s">
        <v>192</v>
      </c>
      <c r="D149" s="54" t="s">
        <v>161</v>
      </c>
      <c r="E149" s="54"/>
      <c r="F149" s="54"/>
      <c r="G149" s="308">
        <f>G150+G153</f>
        <v>931</v>
      </c>
      <c r="H149" s="223"/>
    </row>
    <row r="150" spans="1:8" s="220" customFormat="1" ht="12.75">
      <c r="A150" s="248"/>
      <c r="B150" s="268" t="s">
        <v>658</v>
      </c>
      <c r="C150" s="24" t="s">
        <v>192</v>
      </c>
      <c r="D150" s="24" t="s">
        <v>161</v>
      </c>
      <c r="E150" s="24" t="s">
        <v>659</v>
      </c>
      <c r="F150" s="24"/>
      <c r="G150" s="309">
        <f>G151</f>
        <v>0</v>
      </c>
      <c r="H150" s="219"/>
    </row>
    <row r="151" spans="1:7" ht="39" customHeight="1">
      <c r="A151" s="244"/>
      <c r="B151" s="183" t="s">
        <v>733</v>
      </c>
      <c r="C151" s="26" t="s">
        <v>192</v>
      </c>
      <c r="D151" s="26" t="s">
        <v>161</v>
      </c>
      <c r="E151" s="26" t="s">
        <v>660</v>
      </c>
      <c r="F151" s="26"/>
      <c r="G151" s="277">
        <f>G152</f>
        <v>0</v>
      </c>
    </row>
    <row r="152" spans="1:7" ht="25.5" customHeight="1">
      <c r="A152" s="244"/>
      <c r="B152" s="194" t="s">
        <v>834</v>
      </c>
      <c r="C152" s="26" t="s">
        <v>192</v>
      </c>
      <c r="D152" s="26" t="s">
        <v>161</v>
      </c>
      <c r="E152" s="26" t="s">
        <v>660</v>
      </c>
      <c r="F152" s="26" t="s">
        <v>706</v>
      </c>
      <c r="G152" s="276">
        <f>'мун район-2013'!H78</f>
        <v>0</v>
      </c>
    </row>
    <row r="153" spans="1:8" s="220" customFormat="1" ht="12.75" customHeight="1">
      <c r="A153" s="248"/>
      <c r="B153" s="225" t="s">
        <v>726</v>
      </c>
      <c r="C153" s="24" t="s">
        <v>192</v>
      </c>
      <c r="D153" s="24" t="s">
        <v>161</v>
      </c>
      <c r="E153" s="23" t="s">
        <v>645</v>
      </c>
      <c r="F153" s="24"/>
      <c r="G153" s="309">
        <f>G154</f>
        <v>931</v>
      </c>
      <c r="H153" s="219"/>
    </row>
    <row r="154" spans="1:7" ht="54" customHeight="1">
      <c r="A154" s="244"/>
      <c r="B154" s="185" t="s">
        <v>661</v>
      </c>
      <c r="C154" s="26" t="s">
        <v>192</v>
      </c>
      <c r="D154" s="26" t="s">
        <v>161</v>
      </c>
      <c r="E154" s="25" t="s">
        <v>667</v>
      </c>
      <c r="F154" s="26"/>
      <c r="G154" s="276">
        <f>G155</f>
        <v>931</v>
      </c>
    </row>
    <row r="155" spans="1:7" ht="25.5" customHeight="1">
      <c r="A155" s="244"/>
      <c r="B155" s="194" t="s">
        <v>834</v>
      </c>
      <c r="C155" s="26" t="s">
        <v>192</v>
      </c>
      <c r="D155" s="26" t="s">
        <v>161</v>
      </c>
      <c r="E155" s="26" t="s">
        <v>667</v>
      </c>
      <c r="F155" s="26" t="s">
        <v>706</v>
      </c>
      <c r="G155" s="276">
        <f>'мун район-2013'!H81</f>
        <v>931</v>
      </c>
    </row>
    <row r="156" spans="1:8" s="115" customFormat="1" ht="13.5">
      <c r="A156" s="247"/>
      <c r="B156" s="254" t="s">
        <v>734</v>
      </c>
      <c r="C156" s="54" t="s">
        <v>192</v>
      </c>
      <c r="D156" s="54" t="s">
        <v>195</v>
      </c>
      <c r="E156" s="54"/>
      <c r="F156" s="54"/>
      <c r="G156" s="307">
        <f>G157</f>
        <v>976.8</v>
      </c>
      <c r="H156" s="223"/>
    </row>
    <row r="157" spans="1:8" s="220" customFormat="1" ht="12.75">
      <c r="A157" s="248"/>
      <c r="B157" s="268" t="s">
        <v>62</v>
      </c>
      <c r="C157" s="24" t="s">
        <v>192</v>
      </c>
      <c r="D157" s="24" t="s">
        <v>195</v>
      </c>
      <c r="E157" s="24" t="s">
        <v>662</v>
      </c>
      <c r="F157" s="24"/>
      <c r="G157" s="309">
        <f>G158</f>
        <v>976.8</v>
      </c>
      <c r="H157" s="219"/>
    </row>
    <row r="158" spans="1:7" ht="12.75" customHeight="1">
      <c r="A158" s="244"/>
      <c r="B158" s="265" t="s">
        <v>63</v>
      </c>
      <c r="C158" s="26" t="s">
        <v>192</v>
      </c>
      <c r="D158" s="26" t="s">
        <v>195</v>
      </c>
      <c r="E158" s="26" t="s">
        <v>663</v>
      </c>
      <c r="F158" s="26"/>
      <c r="G158" s="276">
        <f>G159+G160</f>
        <v>976.8</v>
      </c>
    </row>
    <row r="159" spans="1:7" ht="25.5">
      <c r="A159" s="244"/>
      <c r="B159" s="185" t="s">
        <v>631</v>
      </c>
      <c r="C159" s="26" t="s">
        <v>192</v>
      </c>
      <c r="D159" s="26" t="s">
        <v>195</v>
      </c>
      <c r="E159" s="26" t="s">
        <v>663</v>
      </c>
      <c r="F159" s="26" t="s">
        <v>710</v>
      </c>
      <c r="G159" s="276">
        <f>'мун район-2013'!H85</f>
        <v>637.8</v>
      </c>
    </row>
    <row r="160" spans="1:7" ht="26.25" customHeight="1">
      <c r="A160" s="244"/>
      <c r="B160" s="194" t="s">
        <v>834</v>
      </c>
      <c r="C160" s="26" t="s">
        <v>192</v>
      </c>
      <c r="D160" s="26" t="s">
        <v>195</v>
      </c>
      <c r="E160" s="26" t="s">
        <v>663</v>
      </c>
      <c r="F160" s="26" t="s">
        <v>706</v>
      </c>
      <c r="G160" s="277">
        <f>'мун район-2013'!H86</f>
        <v>339</v>
      </c>
    </row>
    <row r="161" spans="1:9" s="115" customFormat="1" ht="13.5" customHeight="1">
      <c r="A161" s="247"/>
      <c r="B161" s="229" t="s">
        <v>735</v>
      </c>
      <c r="C161" s="54" t="s">
        <v>192</v>
      </c>
      <c r="D161" s="54" t="s">
        <v>94</v>
      </c>
      <c r="E161" s="54"/>
      <c r="F161" s="54"/>
      <c r="G161" s="307">
        <f>G162+G165</f>
        <v>1850</v>
      </c>
      <c r="H161" s="223"/>
      <c r="I161" s="257"/>
    </row>
    <row r="162" spans="1:9" s="220" customFormat="1" ht="27" customHeight="1">
      <c r="A162" s="248"/>
      <c r="B162" s="225" t="s">
        <v>736</v>
      </c>
      <c r="C162" s="24" t="s">
        <v>192</v>
      </c>
      <c r="D162" s="24" t="s">
        <v>94</v>
      </c>
      <c r="E162" s="24" t="s">
        <v>664</v>
      </c>
      <c r="F162" s="24"/>
      <c r="G162" s="309">
        <f>G163</f>
        <v>1600</v>
      </c>
      <c r="H162" s="219"/>
      <c r="I162" s="258"/>
    </row>
    <row r="163" spans="1:9" ht="13.5" customHeight="1">
      <c r="A163" s="244"/>
      <c r="B163" s="185" t="s">
        <v>737</v>
      </c>
      <c r="C163" s="26" t="s">
        <v>192</v>
      </c>
      <c r="D163" s="26" t="s">
        <v>94</v>
      </c>
      <c r="E163" s="26" t="s">
        <v>665</v>
      </c>
      <c r="F163" s="26"/>
      <c r="G163" s="277">
        <f>G164</f>
        <v>1600</v>
      </c>
      <c r="I163" s="186"/>
    </row>
    <row r="164" spans="1:7" ht="26.25" customHeight="1">
      <c r="A164" s="244"/>
      <c r="B164" s="194" t="s">
        <v>834</v>
      </c>
      <c r="C164" s="26" t="s">
        <v>192</v>
      </c>
      <c r="D164" s="26" t="s">
        <v>94</v>
      </c>
      <c r="E164" s="26" t="s">
        <v>665</v>
      </c>
      <c r="F164" s="26" t="s">
        <v>706</v>
      </c>
      <c r="G164" s="277">
        <f>'мун район-2013'!H90</f>
        <v>1600</v>
      </c>
    </row>
    <row r="165" spans="1:8" s="220" customFormat="1" ht="12.75" customHeight="1">
      <c r="A165" s="248"/>
      <c r="B165" s="225" t="s">
        <v>726</v>
      </c>
      <c r="C165" s="24" t="s">
        <v>192</v>
      </c>
      <c r="D165" s="24" t="s">
        <v>94</v>
      </c>
      <c r="E165" s="23" t="s">
        <v>645</v>
      </c>
      <c r="F165" s="24"/>
      <c r="G165" s="309">
        <f>G166+G168</f>
        <v>250</v>
      </c>
      <c r="H165" s="219"/>
    </row>
    <row r="166" spans="1:7" ht="54" customHeight="1">
      <c r="A166" s="244"/>
      <c r="B166" s="185" t="s">
        <v>666</v>
      </c>
      <c r="C166" s="26" t="s">
        <v>192</v>
      </c>
      <c r="D166" s="26" t="s">
        <v>94</v>
      </c>
      <c r="E166" s="25" t="s">
        <v>738</v>
      </c>
      <c r="F166" s="26"/>
      <c r="G166" s="276">
        <f>G167</f>
        <v>150</v>
      </c>
    </row>
    <row r="167" spans="1:7" ht="25.5" customHeight="1">
      <c r="A167" s="244"/>
      <c r="B167" s="194" t="s">
        <v>834</v>
      </c>
      <c r="C167" s="26" t="s">
        <v>192</v>
      </c>
      <c r="D167" s="26" t="s">
        <v>94</v>
      </c>
      <c r="E167" s="26" t="s">
        <v>738</v>
      </c>
      <c r="F167" s="26" t="s">
        <v>706</v>
      </c>
      <c r="G167" s="276">
        <f>'мун район-2013'!H93</f>
        <v>150</v>
      </c>
    </row>
    <row r="168" spans="1:7" ht="37.5" customHeight="1">
      <c r="A168" s="244"/>
      <c r="B168" s="185" t="s">
        <v>739</v>
      </c>
      <c r="C168" s="26" t="s">
        <v>192</v>
      </c>
      <c r="D168" s="26" t="s">
        <v>94</v>
      </c>
      <c r="E168" s="26" t="s">
        <v>740</v>
      </c>
      <c r="F168" s="26"/>
      <c r="G168" s="277">
        <f>G169</f>
        <v>100</v>
      </c>
    </row>
    <row r="169" spans="1:7" ht="25.5" customHeight="1">
      <c r="A169" s="244"/>
      <c r="B169" s="194" t="s">
        <v>834</v>
      </c>
      <c r="C169" s="26" t="s">
        <v>192</v>
      </c>
      <c r="D169" s="26" t="s">
        <v>94</v>
      </c>
      <c r="E169" s="26" t="s">
        <v>740</v>
      </c>
      <c r="F169" s="26" t="s">
        <v>706</v>
      </c>
      <c r="G169" s="276">
        <f>'мун район-2013'!H95</f>
        <v>100</v>
      </c>
    </row>
    <row r="170" spans="1:7" ht="12.75">
      <c r="A170" s="149" t="s">
        <v>539</v>
      </c>
      <c r="B170" s="300" t="s">
        <v>132</v>
      </c>
      <c r="C170" s="301" t="s">
        <v>163</v>
      </c>
      <c r="D170" s="301"/>
      <c r="E170" s="52"/>
      <c r="F170" s="52"/>
      <c r="G170" s="285">
        <f>G171</f>
        <v>45.8</v>
      </c>
    </row>
    <row r="171" spans="1:7" ht="12.75">
      <c r="A171" s="244"/>
      <c r="B171" s="231" t="s">
        <v>130</v>
      </c>
      <c r="C171" s="236" t="s">
        <v>163</v>
      </c>
      <c r="D171" s="236" t="s">
        <v>190</v>
      </c>
      <c r="E171" s="24"/>
      <c r="F171" s="24"/>
      <c r="G171" s="309">
        <f>G172</f>
        <v>45.8</v>
      </c>
    </row>
    <row r="172" spans="1:7" ht="12.75">
      <c r="A172" s="244"/>
      <c r="B172" s="194" t="s">
        <v>131</v>
      </c>
      <c r="C172" s="184" t="s">
        <v>163</v>
      </c>
      <c r="D172" s="184" t="s">
        <v>190</v>
      </c>
      <c r="E172" s="26" t="s">
        <v>133</v>
      </c>
      <c r="F172" s="26"/>
      <c r="G172" s="277">
        <f>G173</f>
        <v>45.8</v>
      </c>
    </row>
    <row r="173" spans="1:7" ht="25.5" customHeight="1">
      <c r="A173" s="244"/>
      <c r="B173" s="194" t="s">
        <v>834</v>
      </c>
      <c r="C173" s="184" t="s">
        <v>163</v>
      </c>
      <c r="D173" s="184" t="s">
        <v>190</v>
      </c>
      <c r="E173" s="26" t="s">
        <v>133</v>
      </c>
      <c r="F173" s="26" t="s">
        <v>706</v>
      </c>
      <c r="G173" s="277">
        <f>'мун район-2013'!H197</f>
        <v>45.8</v>
      </c>
    </row>
    <row r="174" spans="1:8" s="28" customFormat="1" ht="13.5" customHeight="1">
      <c r="A174" s="149" t="s">
        <v>540</v>
      </c>
      <c r="B174" s="67" t="s">
        <v>433</v>
      </c>
      <c r="C174" s="52" t="s">
        <v>194</v>
      </c>
      <c r="D174" s="52"/>
      <c r="E174" s="52"/>
      <c r="F174" s="52"/>
      <c r="G174" s="285">
        <f>G175+G196+G227+G234</f>
        <v>286221.8</v>
      </c>
      <c r="H174" s="129"/>
    </row>
    <row r="175" spans="1:8" s="115" customFormat="1" ht="12.75" customHeight="1">
      <c r="A175" s="247"/>
      <c r="B175" s="229" t="s">
        <v>165</v>
      </c>
      <c r="C175" s="54" t="s">
        <v>194</v>
      </c>
      <c r="D175" s="54" t="s">
        <v>189</v>
      </c>
      <c r="E175" s="53"/>
      <c r="F175" s="54"/>
      <c r="G175" s="308">
        <f>G176+G183+G188</f>
        <v>51750.799999999996</v>
      </c>
      <c r="H175" s="223"/>
    </row>
    <row r="176" spans="1:8" s="220" customFormat="1" ht="12.75">
      <c r="A176" s="248"/>
      <c r="B176" s="231" t="s">
        <v>83</v>
      </c>
      <c r="C176" s="24" t="s">
        <v>194</v>
      </c>
      <c r="D176" s="24" t="s">
        <v>189</v>
      </c>
      <c r="E176" s="23" t="s">
        <v>474</v>
      </c>
      <c r="F176" s="24"/>
      <c r="G176" s="309">
        <f>G177</f>
        <v>47644.1</v>
      </c>
      <c r="H176" s="219"/>
    </row>
    <row r="177" spans="1:7" ht="26.25" customHeight="1">
      <c r="A177" s="244"/>
      <c r="B177" s="185" t="s">
        <v>470</v>
      </c>
      <c r="C177" s="26" t="s">
        <v>194</v>
      </c>
      <c r="D177" s="26" t="s">
        <v>189</v>
      </c>
      <c r="E177" s="25" t="s">
        <v>475</v>
      </c>
      <c r="F177" s="26"/>
      <c r="G177" s="276">
        <f>G178</f>
        <v>47644.1</v>
      </c>
    </row>
    <row r="178" spans="1:7" ht="36.75" customHeight="1">
      <c r="A178" s="244"/>
      <c r="B178" s="185" t="s">
        <v>471</v>
      </c>
      <c r="C178" s="26" t="s">
        <v>194</v>
      </c>
      <c r="D178" s="26" t="s">
        <v>189</v>
      </c>
      <c r="E178" s="25" t="s">
        <v>476</v>
      </c>
      <c r="F178" s="26"/>
      <c r="G178" s="276">
        <f>G179+G180+G181+G182</f>
        <v>47644.1</v>
      </c>
    </row>
    <row r="179" spans="1:7" ht="40.5" customHeight="1">
      <c r="A179" s="244"/>
      <c r="B179" s="185" t="s">
        <v>841</v>
      </c>
      <c r="C179" s="26" t="s">
        <v>194</v>
      </c>
      <c r="D179" s="26" t="s">
        <v>189</v>
      </c>
      <c r="E179" s="25" t="s">
        <v>476</v>
      </c>
      <c r="F179" s="26" t="s">
        <v>219</v>
      </c>
      <c r="G179" s="277">
        <f>'мун район-2013'!H258</f>
        <v>40585.9</v>
      </c>
    </row>
    <row r="180" spans="1:7" ht="12.75" customHeight="1">
      <c r="A180" s="244"/>
      <c r="B180" s="193" t="s">
        <v>473</v>
      </c>
      <c r="C180" s="26" t="s">
        <v>194</v>
      </c>
      <c r="D180" s="26" t="s">
        <v>189</v>
      </c>
      <c r="E180" s="25" t="s">
        <v>476</v>
      </c>
      <c r="F180" s="26" t="s">
        <v>290</v>
      </c>
      <c r="G180" s="277">
        <f>'мун район-2013'!H259</f>
        <v>845</v>
      </c>
    </row>
    <row r="181" spans="1:7" ht="36.75" customHeight="1">
      <c r="A181" s="244"/>
      <c r="B181" s="193" t="s">
        <v>843</v>
      </c>
      <c r="C181" s="26" t="s">
        <v>194</v>
      </c>
      <c r="D181" s="26" t="s">
        <v>189</v>
      </c>
      <c r="E181" s="25" t="s">
        <v>476</v>
      </c>
      <c r="F181" s="26" t="s">
        <v>220</v>
      </c>
      <c r="G181" s="277">
        <f>'мун район-2013'!H260</f>
        <v>6213.2</v>
      </c>
    </row>
    <row r="182" spans="1:7" ht="12.75" customHeight="1">
      <c r="A182" s="244"/>
      <c r="B182" s="185" t="s">
        <v>480</v>
      </c>
      <c r="C182" s="26" t="s">
        <v>194</v>
      </c>
      <c r="D182" s="26" t="s">
        <v>189</v>
      </c>
      <c r="E182" s="25" t="s">
        <v>476</v>
      </c>
      <c r="F182" s="26" t="s">
        <v>291</v>
      </c>
      <c r="G182" s="277">
        <f>'мун район-2013'!H261</f>
        <v>0</v>
      </c>
    </row>
    <row r="183" spans="1:8" s="220" customFormat="1" ht="12.75">
      <c r="A183" s="248"/>
      <c r="B183" s="225" t="s">
        <v>478</v>
      </c>
      <c r="C183" s="24" t="s">
        <v>194</v>
      </c>
      <c r="D183" s="24" t="s">
        <v>189</v>
      </c>
      <c r="E183" s="23" t="s">
        <v>479</v>
      </c>
      <c r="F183" s="24"/>
      <c r="G183" s="309">
        <f>G184</f>
        <v>3121</v>
      </c>
      <c r="H183" s="219"/>
    </row>
    <row r="184" spans="1:7" ht="63" customHeight="1">
      <c r="A184" s="244"/>
      <c r="B184" s="197" t="s">
        <v>481</v>
      </c>
      <c r="C184" s="26" t="s">
        <v>194</v>
      </c>
      <c r="D184" s="26" t="s">
        <v>189</v>
      </c>
      <c r="E184" s="25" t="s">
        <v>483</v>
      </c>
      <c r="F184" s="26"/>
      <c r="G184" s="277">
        <f>G185+G186+G187</f>
        <v>3121</v>
      </c>
    </row>
    <row r="185" spans="1:7" ht="26.25" customHeight="1">
      <c r="A185" s="244"/>
      <c r="B185" s="194" t="s">
        <v>834</v>
      </c>
      <c r="C185" s="26" t="s">
        <v>194</v>
      </c>
      <c r="D185" s="26" t="s">
        <v>189</v>
      </c>
      <c r="E185" s="25" t="s">
        <v>483</v>
      </c>
      <c r="F185" s="26" t="s">
        <v>706</v>
      </c>
      <c r="G185" s="277">
        <f>'мун район-2013'!H264</f>
        <v>3121</v>
      </c>
    </row>
    <row r="186" spans="1:7" ht="13.5" customHeight="1">
      <c r="A186" s="244"/>
      <c r="B186" s="185" t="s">
        <v>482</v>
      </c>
      <c r="C186" s="26" t="s">
        <v>194</v>
      </c>
      <c r="D186" s="26" t="s">
        <v>189</v>
      </c>
      <c r="E186" s="25" t="s">
        <v>483</v>
      </c>
      <c r="F186" s="26" t="s">
        <v>290</v>
      </c>
      <c r="G186" s="277">
        <f>'мун район-2013'!H265</f>
        <v>0</v>
      </c>
    </row>
    <row r="187" spans="1:7" ht="13.5" customHeight="1">
      <c r="A187" s="244"/>
      <c r="B187" s="185" t="s">
        <v>480</v>
      </c>
      <c r="C187" s="26" t="s">
        <v>194</v>
      </c>
      <c r="D187" s="26" t="s">
        <v>189</v>
      </c>
      <c r="E187" s="25" t="s">
        <v>483</v>
      </c>
      <c r="F187" s="26" t="s">
        <v>291</v>
      </c>
      <c r="G187" s="277">
        <f>'мун район-2013'!H266</f>
        <v>0</v>
      </c>
    </row>
    <row r="188" spans="1:8" s="220" customFormat="1" ht="13.5" customHeight="1">
      <c r="A188" s="248"/>
      <c r="B188" s="225" t="s">
        <v>726</v>
      </c>
      <c r="C188" s="24" t="s">
        <v>194</v>
      </c>
      <c r="D188" s="24" t="s">
        <v>189</v>
      </c>
      <c r="E188" s="23" t="s">
        <v>645</v>
      </c>
      <c r="F188" s="24"/>
      <c r="G188" s="309">
        <f>G189+G191+G193</f>
        <v>985.7</v>
      </c>
      <c r="H188" s="219"/>
    </row>
    <row r="189" spans="1:7" ht="49.5" customHeight="1">
      <c r="A189" s="244"/>
      <c r="B189" s="185" t="s">
        <v>486</v>
      </c>
      <c r="C189" s="26" t="s">
        <v>194</v>
      </c>
      <c r="D189" s="26" t="s">
        <v>189</v>
      </c>
      <c r="E189" s="25" t="s">
        <v>487</v>
      </c>
      <c r="F189" s="26"/>
      <c r="G189" s="277">
        <f>G190</f>
        <v>450</v>
      </c>
    </row>
    <row r="190" spans="1:7" ht="13.5" customHeight="1">
      <c r="A190" s="244"/>
      <c r="B190" s="185" t="s">
        <v>482</v>
      </c>
      <c r="C190" s="26" t="s">
        <v>194</v>
      </c>
      <c r="D190" s="26" t="s">
        <v>189</v>
      </c>
      <c r="E190" s="25" t="s">
        <v>487</v>
      </c>
      <c r="F190" s="26" t="s">
        <v>290</v>
      </c>
      <c r="G190" s="277">
        <f>'мун район-2013'!H269</f>
        <v>450</v>
      </c>
    </row>
    <row r="191" spans="1:7" ht="39.75" customHeight="1">
      <c r="A191" s="244"/>
      <c r="B191" s="185" t="s">
        <v>488</v>
      </c>
      <c r="C191" s="26" t="s">
        <v>194</v>
      </c>
      <c r="D191" s="26" t="s">
        <v>189</v>
      </c>
      <c r="E191" s="25" t="s">
        <v>740</v>
      </c>
      <c r="F191" s="26"/>
      <c r="G191" s="277">
        <f>G192</f>
        <v>431.6</v>
      </c>
    </row>
    <row r="192" spans="1:7" ht="13.5" customHeight="1">
      <c r="A192" s="244"/>
      <c r="B192" s="185" t="s">
        <v>482</v>
      </c>
      <c r="C192" s="26" t="s">
        <v>194</v>
      </c>
      <c r="D192" s="26" t="s">
        <v>189</v>
      </c>
      <c r="E192" s="25" t="s">
        <v>740</v>
      </c>
      <c r="F192" s="26" t="s">
        <v>290</v>
      </c>
      <c r="G192" s="277">
        <f>'мун район-2013'!H271</f>
        <v>431.6</v>
      </c>
    </row>
    <row r="193" spans="1:7" ht="62.25" customHeight="1">
      <c r="A193" s="244"/>
      <c r="B193" s="185" t="s">
        <v>484</v>
      </c>
      <c r="C193" s="26" t="s">
        <v>194</v>
      </c>
      <c r="D193" s="26" t="s">
        <v>189</v>
      </c>
      <c r="E193" s="25" t="s">
        <v>485</v>
      </c>
      <c r="F193" s="26"/>
      <c r="G193" s="277">
        <f>G194+G195</f>
        <v>104.1</v>
      </c>
    </row>
    <row r="194" spans="1:7" ht="13.5" customHeight="1">
      <c r="A194" s="244"/>
      <c r="B194" s="185" t="s">
        <v>482</v>
      </c>
      <c r="C194" s="26" t="s">
        <v>194</v>
      </c>
      <c r="D194" s="26" t="s">
        <v>189</v>
      </c>
      <c r="E194" s="25" t="s">
        <v>485</v>
      </c>
      <c r="F194" s="26" t="s">
        <v>290</v>
      </c>
      <c r="G194" s="277">
        <f>'мун район-2013'!H273</f>
        <v>89.1</v>
      </c>
    </row>
    <row r="195" spans="1:7" ht="13.5" customHeight="1">
      <c r="A195" s="244"/>
      <c r="B195" s="185" t="s">
        <v>480</v>
      </c>
      <c r="C195" s="26" t="s">
        <v>194</v>
      </c>
      <c r="D195" s="26" t="s">
        <v>189</v>
      </c>
      <c r="E195" s="25" t="s">
        <v>485</v>
      </c>
      <c r="F195" s="26" t="s">
        <v>291</v>
      </c>
      <c r="G195" s="277">
        <f>'мун район-2013'!H274</f>
        <v>15</v>
      </c>
    </row>
    <row r="196" spans="1:8" s="115" customFormat="1" ht="13.5" customHeight="1">
      <c r="A196" s="247"/>
      <c r="B196" s="229" t="s">
        <v>166</v>
      </c>
      <c r="C196" s="54" t="s">
        <v>194</v>
      </c>
      <c r="D196" s="54" t="s">
        <v>190</v>
      </c>
      <c r="E196" s="53"/>
      <c r="F196" s="54"/>
      <c r="G196" s="307">
        <f>G197+G205+G210+G214+G220</f>
        <v>212414.3</v>
      </c>
      <c r="H196" s="223"/>
    </row>
    <row r="197" spans="1:8" s="220" customFormat="1" ht="27" customHeight="1">
      <c r="A197" s="248"/>
      <c r="B197" s="225" t="s">
        <v>489</v>
      </c>
      <c r="C197" s="24" t="s">
        <v>194</v>
      </c>
      <c r="D197" s="24" t="s">
        <v>190</v>
      </c>
      <c r="E197" s="23" t="s">
        <v>492</v>
      </c>
      <c r="F197" s="24"/>
      <c r="G197" s="309">
        <f>G198</f>
        <v>197123.3</v>
      </c>
      <c r="H197" s="219"/>
    </row>
    <row r="198" spans="1:7" ht="23.25" customHeight="1">
      <c r="A198" s="244"/>
      <c r="B198" s="185" t="s">
        <v>470</v>
      </c>
      <c r="C198" s="26" t="s">
        <v>194</v>
      </c>
      <c r="D198" s="26" t="s">
        <v>190</v>
      </c>
      <c r="E198" s="25" t="s">
        <v>493</v>
      </c>
      <c r="F198" s="26"/>
      <c r="G198" s="277">
        <f>G199+G202</f>
        <v>197123.3</v>
      </c>
    </row>
    <row r="199" spans="1:7" ht="39.75" customHeight="1">
      <c r="A199" s="244"/>
      <c r="B199" s="185" t="s">
        <v>490</v>
      </c>
      <c r="C199" s="26" t="s">
        <v>194</v>
      </c>
      <c r="D199" s="26" t="s">
        <v>190</v>
      </c>
      <c r="E199" s="25" t="s">
        <v>494</v>
      </c>
      <c r="F199" s="26"/>
      <c r="G199" s="277">
        <f>G200+G201</f>
        <v>33218.3</v>
      </c>
    </row>
    <row r="200" spans="1:7" ht="36.75" customHeight="1">
      <c r="A200" s="244"/>
      <c r="B200" s="185" t="s">
        <v>841</v>
      </c>
      <c r="C200" s="26" t="s">
        <v>194</v>
      </c>
      <c r="D200" s="26" t="s">
        <v>190</v>
      </c>
      <c r="E200" s="25" t="s">
        <v>494</v>
      </c>
      <c r="F200" s="26" t="s">
        <v>219</v>
      </c>
      <c r="G200" s="277">
        <f>'мун район-2013'!H279</f>
        <v>33218.3</v>
      </c>
    </row>
    <row r="201" spans="1:7" ht="13.5" customHeight="1">
      <c r="A201" s="244"/>
      <c r="B201" s="185" t="s">
        <v>482</v>
      </c>
      <c r="C201" s="26" t="s">
        <v>194</v>
      </c>
      <c r="D201" s="26" t="s">
        <v>190</v>
      </c>
      <c r="E201" s="25" t="s">
        <v>494</v>
      </c>
      <c r="F201" s="26" t="s">
        <v>290</v>
      </c>
      <c r="G201" s="277">
        <f>'мун район-2013'!H280</f>
        <v>0</v>
      </c>
    </row>
    <row r="202" spans="1:7" ht="39" customHeight="1">
      <c r="A202" s="244"/>
      <c r="B202" s="185" t="s">
        <v>491</v>
      </c>
      <c r="C202" s="26" t="s">
        <v>194</v>
      </c>
      <c r="D202" s="26" t="s">
        <v>190</v>
      </c>
      <c r="E202" s="25" t="s">
        <v>495</v>
      </c>
      <c r="F202" s="26"/>
      <c r="G202" s="277">
        <f>G203+G204</f>
        <v>163905</v>
      </c>
    </row>
    <row r="203" spans="1:7" ht="40.5" customHeight="1">
      <c r="A203" s="244"/>
      <c r="B203" s="185" t="s">
        <v>841</v>
      </c>
      <c r="C203" s="26" t="s">
        <v>194</v>
      </c>
      <c r="D203" s="26" t="s">
        <v>190</v>
      </c>
      <c r="E203" s="25" t="s">
        <v>495</v>
      </c>
      <c r="F203" s="26" t="s">
        <v>219</v>
      </c>
      <c r="G203" s="277">
        <f>'мун район-2013'!H282</f>
        <v>163905</v>
      </c>
    </row>
    <row r="204" spans="1:7" ht="13.5" customHeight="1">
      <c r="A204" s="244"/>
      <c r="B204" s="185" t="s">
        <v>482</v>
      </c>
      <c r="C204" s="26" t="s">
        <v>194</v>
      </c>
      <c r="D204" s="26" t="s">
        <v>190</v>
      </c>
      <c r="E204" s="25" t="s">
        <v>495</v>
      </c>
      <c r="F204" s="26" t="s">
        <v>290</v>
      </c>
      <c r="G204" s="277">
        <f>'мун район-2013'!H283</f>
        <v>0</v>
      </c>
    </row>
    <row r="205" spans="1:8" s="220" customFormat="1" ht="13.5" customHeight="1">
      <c r="A205" s="248"/>
      <c r="B205" s="225" t="s">
        <v>167</v>
      </c>
      <c r="C205" s="24" t="s">
        <v>194</v>
      </c>
      <c r="D205" s="24" t="s">
        <v>190</v>
      </c>
      <c r="E205" s="23" t="s">
        <v>497</v>
      </c>
      <c r="F205" s="24"/>
      <c r="G205" s="309">
        <f>G206</f>
        <v>11653.8</v>
      </c>
      <c r="H205" s="219"/>
    </row>
    <row r="206" spans="1:7" ht="25.5">
      <c r="A206" s="244"/>
      <c r="B206" s="185" t="s">
        <v>496</v>
      </c>
      <c r="C206" s="26" t="s">
        <v>194</v>
      </c>
      <c r="D206" s="26" t="s">
        <v>190</v>
      </c>
      <c r="E206" s="25" t="s">
        <v>498</v>
      </c>
      <c r="F206" s="26"/>
      <c r="G206" s="277">
        <f>G207</f>
        <v>11653.8</v>
      </c>
    </row>
    <row r="207" spans="1:7" ht="39" customHeight="1">
      <c r="A207" s="244"/>
      <c r="B207" s="185" t="s">
        <v>490</v>
      </c>
      <c r="C207" s="26" t="s">
        <v>194</v>
      </c>
      <c r="D207" s="26" t="s">
        <v>190</v>
      </c>
      <c r="E207" s="25" t="s">
        <v>499</v>
      </c>
      <c r="F207" s="26"/>
      <c r="G207" s="277">
        <f>G208+G209</f>
        <v>11653.8</v>
      </c>
    </row>
    <row r="208" spans="1:7" ht="40.5" customHeight="1">
      <c r="A208" s="244"/>
      <c r="B208" s="185" t="s">
        <v>841</v>
      </c>
      <c r="C208" s="26" t="s">
        <v>194</v>
      </c>
      <c r="D208" s="26" t="s">
        <v>190</v>
      </c>
      <c r="E208" s="25" t="s">
        <v>499</v>
      </c>
      <c r="F208" s="26" t="s">
        <v>219</v>
      </c>
      <c r="G208" s="277">
        <f>'мун район-2013'!H287+'мун район-2013'!H345</f>
        <v>11653.8</v>
      </c>
    </row>
    <row r="209" spans="1:7" ht="12.75">
      <c r="A209" s="244"/>
      <c r="B209" s="185" t="s">
        <v>482</v>
      </c>
      <c r="C209" s="26" t="s">
        <v>194</v>
      </c>
      <c r="D209" s="26" t="s">
        <v>190</v>
      </c>
      <c r="E209" s="25" t="s">
        <v>499</v>
      </c>
      <c r="F209" s="26" t="s">
        <v>290</v>
      </c>
      <c r="G209" s="277">
        <f>'мун район-2013'!H288+'мун район-2013'!H346</f>
        <v>0</v>
      </c>
    </row>
    <row r="210" spans="1:8" s="220" customFormat="1" ht="12.75">
      <c r="A210" s="248"/>
      <c r="B210" s="225" t="s">
        <v>672</v>
      </c>
      <c r="C210" s="24" t="s">
        <v>194</v>
      </c>
      <c r="D210" s="24" t="s">
        <v>190</v>
      </c>
      <c r="E210" s="23" t="s">
        <v>673</v>
      </c>
      <c r="F210" s="24"/>
      <c r="G210" s="299">
        <f>G211</f>
        <v>1739</v>
      </c>
      <c r="H210" s="219"/>
    </row>
    <row r="211" spans="1:10" ht="13.5" customHeight="1">
      <c r="A211" s="244"/>
      <c r="B211" s="185" t="s">
        <v>748</v>
      </c>
      <c r="C211" s="26" t="s">
        <v>194</v>
      </c>
      <c r="D211" s="26" t="s">
        <v>190</v>
      </c>
      <c r="E211" s="26" t="s">
        <v>674</v>
      </c>
      <c r="F211" s="65"/>
      <c r="G211" s="276">
        <f>G212</f>
        <v>1739</v>
      </c>
      <c r="I211" s="187"/>
      <c r="J211" s="188"/>
    </row>
    <row r="212" spans="1:10" ht="36.75" customHeight="1">
      <c r="A212" s="244"/>
      <c r="B212" s="196" t="s">
        <v>500</v>
      </c>
      <c r="C212" s="26" t="s">
        <v>194</v>
      </c>
      <c r="D212" s="26" t="s">
        <v>190</v>
      </c>
      <c r="E212" s="60" t="s">
        <v>501</v>
      </c>
      <c r="F212" s="60"/>
      <c r="G212" s="277">
        <f>G213</f>
        <v>1739</v>
      </c>
      <c r="J212" s="187"/>
    </row>
    <row r="213" spans="1:7" ht="12.75">
      <c r="A213" s="244"/>
      <c r="B213" s="185" t="s">
        <v>482</v>
      </c>
      <c r="C213" s="26" t="s">
        <v>194</v>
      </c>
      <c r="D213" s="26" t="s">
        <v>190</v>
      </c>
      <c r="E213" s="60" t="s">
        <v>501</v>
      </c>
      <c r="F213" s="60" t="s">
        <v>290</v>
      </c>
      <c r="G213" s="277">
        <f>'мун район-2013'!H292</f>
        <v>1739</v>
      </c>
    </row>
    <row r="214" spans="1:8" s="220" customFormat="1" ht="12.75">
      <c r="A214" s="248"/>
      <c r="B214" s="217" t="s">
        <v>478</v>
      </c>
      <c r="C214" s="24" t="s">
        <v>194</v>
      </c>
      <c r="D214" s="24" t="s">
        <v>190</v>
      </c>
      <c r="E214" s="62" t="s">
        <v>479</v>
      </c>
      <c r="F214" s="62"/>
      <c r="G214" s="309">
        <f>G215</f>
        <v>119</v>
      </c>
      <c r="H214" s="219"/>
    </row>
    <row r="215" spans="1:7" ht="24" customHeight="1">
      <c r="A215" s="244"/>
      <c r="B215" s="196" t="s">
        <v>502</v>
      </c>
      <c r="C215" s="26" t="s">
        <v>194</v>
      </c>
      <c r="D215" s="26" t="s">
        <v>190</v>
      </c>
      <c r="E215" s="60" t="s">
        <v>506</v>
      </c>
      <c r="F215" s="60"/>
      <c r="G215" s="277">
        <f>G216+G218</f>
        <v>119</v>
      </c>
    </row>
    <row r="216" spans="1:7" ht="24.75" customHeight="1">
      <c r="A216" s="244"/>
      <c r="B216" s="196" t="s">
        <v>503</v>
      </c>
      <c r="C216" s="26" t="s">
        <v>194</v>
      </c>
      <c r="D216" s="26" t="s">
        <v>190</v>
      </c>
      <c r="E216" s="60" t="s">
        <v>505</v>
      </c>
      <c r="F216" s="60"/>
      <c r="G216" s="277">
        <f>G217</f>
        <v>0</v>
      </c>
    </row>
    <row r="217" spans="1:7" ht="12.75">
      <c r="A217" s="244"/>
      <c r="B217" s="185" t="s">
        <v>482</v>
      </c>
      <c r="C217" s="26" t="s">
        <v>194</v>
      </c>
      <c r="D217" s="26" t="s">
        <v>190</v>
      </c>
      <c r="E217" s="60" t="s">
        <v>505</v>
      </c>
      <c r="F217" s="60" t="s">
        <v>290</v>
      </c>
      <c r="G217" s="277">
        <f>'мун район-2013'!H296</f>
        <v>0</v>
      </c>
    </row>
    <row r="218" spans="1:7" ht="24.75" customHeight="1">
      <c r="A218" s="244"/>
      <c r="B218" s="196" t="s">
        <v>504</v>
      </c>
      <c r="C218" s="26" t="s">
        <v>194</v>
      </c>
      <c r="D218" s="26" t="s">
        <v>190</v>
      </c>
      <c r="E218" s="60" t="s">
        <v>507</v>
      </c>
      <c r="F218" s="60"/>
      <c r="G218" s="277">
        <f>G219</f>
        <v>119</v>
      </c>
    </row>
    <row r="219" spans="1:7" ht="12.75">
      <c r="A219" s="244"/>
      <c r="B219" s="185" t="s">
        <v>482</v>
      </c>
      <c r="C219" s="26" t="s">
        <v>194</v>
      </c>
      <c r="D219" s="26" t="s">
        <v>190</v>
      </c>
      <c r="E219" s="60" t="s">
        <v>507</v>
      </c>
      <c r="F219" s="60" t="s">
        <v>290</v>
      </c>
      <c r="G219" s="277">
        <f>'мун район-2013'!H298</f>
        <v>119</v>
      </c>
    </row>
    <row r="220" spans="1:8" s="220" customFormat="1" ht="13.5" customHeight="1">
      <c r="A220" s="248"/>
      <c r="B220" s="217" t="s">
        <v>726</v>
      </c>
      <c r="C220" s="62" t="s">
        <v>194</v>
      </c>
      <c r="D220" s="62" t="s">
        <v>190</v>
      </c>
      <c r="E220" s="62" t="s">
        <v>645</v>
      </c>
      <c r="F220" s="62"/>
      <c r="G220" s="309">
        <f>G221+G223+G225</f>
        <v>1779.2</v>
      </c>
      <c r="H220" s="219"/>
    </row>
    <row r="221" spans="1:7" ht="39.75" customHeight="1">
      <c r="A221" s="244"/>
      <c r="B221" s="185" t="s">
        <v>488</v>
      </c>
      <c r="C221" s="26" t="s">
        <v>194</v>
      </c>
      <c r="D221" s="26" t="s">
        <v>190</v>
      </c>
      <c r="E221" s="25" t="s">
        <v>740</v>
      </c>
      <c r="F221" s="26"/>
      <c r="G221" s="277">
        <f>G222</f>
        <v>130</v>
      </c>
    </row>
    <row r="222" spans="1:7" ht="13.5" customHeight="1">
      <c r="A222" s="244"/>
      <c r="B222" s="185" t="s">
        <v>482</v>
      </c>
      <c r="C222" s="26" t="s">
        <v>194</v>
      </c>
      <c r="D222" s="26" t="s">
        <v>190</v>
      </c>
      <c r="E222" s="25" t="s">
        <v>740</v>
      </c>
      <c r="F222" s="26" t="s">
        <v>290</v>
      </c>
      <c r="G222" s="277">
        <f>'мун район-2013'!H349</f>
        <v>130</v>
      </c>
    </row>
    <row r="223" spans="1:7" ht="51.75" customHeight="1">
      <c r="A223" s="244"/>
      <c r="B223" s="196" t="s">
        <v>484</v>
      </c>
      <c r="C223" s="60" t="s">
        <v>194</v>
      </c>
      <c r="D223" s="60" t="s">
        <v>190</v>
      </c>
      <c r="E223" s="60" t="s">
        <v>485</v>
      </c>
      <c r="F223" s="60"/>
      <c r="G223" s="277">
        <f>G224</f>
        <v>891.2</v>
      </c>
    </row>
    <row r="224" spans="1:7" ht="13.5" customHeight="1">
      <c r="A224" s="244"/>
      <c r="B224" s="185" t="s">
        <v>482</v>
      </c>
      <c r="C224" s="60" t="s">
        <v>194</v>
      </c>
      <c r="D224" s="60" t="s">
        <v>190</v>
      </c>
      <c r="E224" s="60" t="s">
        <v>485</v>
      </c>
      <c r="F224" s="60" t="s">
        <v>290</v>
      </c>
      <c r="G224" s="277">
        <f>'мун район-2013'!H301</f>
        <v>891.2</v>
      </c>
    </row>
    <row r="225" spans="1:7" ht="51">
      <c r="A225" s="244"/>
      <c r="B225" s="185" t="s">
        <v>384</v>
      </c>
      <c r="C225" s="60" t="s">
        <v>194</v>
      </c>
      <c r="D225" s="60" t="s">
        <v>190</v>
      </c>
      <c r="E225" s="60" t="s">
        <v>523</v>
      </c>
      <c r="F225" s="60"/>
      <c r="G225" s="277">
        <f>G226</f>
        <v>758</v>
      </c>
    </row>
    <row r="226" spans="1:7" ht="13.5" customHeight="1">
      <c r="A226" s="244"/>
      <c r="B226" s="185" t="s">
        <v>482</v>
      </c>
      <c r="C226" s="60" t="s">
        <v>194</v>
      </c>
      <c r="D226" s="60" t="s">
        <v>190</v>
      </c>
      <c r="E226" s="60" t="s">
        <v>523</v>
      </c>
      <c r="F226" s="60" t="s">
        <v>290</v>
      </c>
      <c r="G226" s="277">
        <f>'мун район-2013'!H303+'мун район-2013'!H351</f>
        <v>758</v>
      </c>
    </row>
    <row r="227" spans="1:8" s="115" customFormat="1" ht="13.5" customHeight="1">
      <c r="A227" s="247"/>
      <c r="B227" s="229" t="s">
        <v>741</v>
      </c>
      <c r="C227" s="54" t="s">
        <v>194</v>
      </c>
      <c r="D227" s="54" t="s">
        <v>194</v>
      </c>
      <c r="E227" s="54"/>
      <c r="F227" s="54"/>
      <c r="G227" s="307">
        <f>G228+G231</f>
        <v>564</v>
      </c>
      <c r="H227" s="223"/>
    </row>
    <row r="228" spans="1:8" s="220" customFormat="1" ht="12.75" customHeight="1">
      <c r="A228" s="248"/>
      <c r="B228" s="225" t="s">
        <v>742</v>
      </c>
      <c r="C228" s="24" t="s">
        <v>194</v>
      </c>
      <c r="D228" s="24" t="s">
        <v>194</v>
      </c>
      <c r="E228" s="24" t="s">
        <v>529</v>
      </c>
      <c r="F228" s="24"/>
      <c r="G228" s="309">
        <f>G229</f>
        <v>383</v>
      </c>
      <c r="H228" s="219"/>
    </row>
    <row r="229" spans="1:7" ht="13.5" customHeight="1">
      <c r="A229" s="244"/>
      <c r="B229" s="185" t="s">
        <v>743</v>
      </c>
      <c r="C229" s="26" t="s">
        <v>194</v>
      </c>
      <c r="D229" s="26" t="s">
        <v>194</v>
      </c>
      <c r="E229" s="25" t="s">
        <v>668</v>
      </c>
      <c r="F229" s="26"/>
      <c r="G229" s="277">
        <f>G230</f>
        <v>383</v>
      </c>
    </row>
    <row r="230" spans="1:7" ht="25.5" customHeight="1">
      <c r="A230" s="244"/>
      <c r="B230" s="194" t="s">
        <v>834</v>
      </c>
      <c r="C230" s="26" t="s">
        <v>194</v>
      </c>
      <c r="D230" s="26" t="s">
        <v>194</v>
      </c>
      <c r="E230" s="26" t="s">
        <v>668</v>
      </c>
      <c r="F230" s="26" t="s">
        <v>706</v>
      </c>
      <c r="G230" s="276">
        <f>'мун район-2013'!H307+'мун район-2013'!H100</f>
        <v>383</v>
      </c>
    </row>
    <row r="231" spans="1:8" s="220" customFormat="1" ht="25.5">
      <c r="A231" s="248"/>
      <c r="B231" s="225" t="s">
        <v>508</v>
      </c>
      <c r="C231" s="24" t="s">
        <v>194</v>
      </c>
      <c r="D231" s="24" t="s">
        <v>194</v>
      </c>
      <c r="E231" s="24" t="s">
        <v>510</v>
      </c>
      <c r="F231" s="226"/>
      <c r="G231" s="299">
        <f>G232</f>
        <v>181</v>
      </c>
      <c r="H231" s="219"/>
    </row>
    <row r="232" spans="1:7" ht="12.75">
      <c r="A232" s="244"/>
      <c r="B232" s="194" t="s">
        <v>509</v>
      </c>
      <c r="C232" s="26" t="s">
        <v>194</v>
      </c>
      <c r="D232" s="26" t="s">
        <v>194</v>
      </c>
      <c r="E232" s="26" t="s">
        <v>511</v>
      </c>
      <c r="F232" s="65"/>
      <c r="G232" s="276">
        <f>G233</f>
        <v>181</v>
      </c>
    </row>
    <row r="233" spans="1:7" ht="12.75">
      <c r="A233" s="244"/>
      <c r="B233" s="185" t="s">
        <v>482</v>
      </c>
      <c r="C233" s="26" t="s">
        <v>194</v>
      </c>
      <c r="D233" s="26" t="s">
        <v>194</v>
      </c>
      <c r="E233" s="26" t="s">
        <v>511</v>
      </c>
      <c r="F233" s="65" t="s">
        <v>290</v>
      </c>
      <c r="G233" s="276">
        <f>'мун район-2013'!H310</f>
        <v>181</v>
      </c>
    </row>
    <row r="234" spans="1:8" s="115" customFormat="1" ht="13.5">
      <c r="A234" s="247"/>
      <c r="B234" s="221" t="s">
        <v>168</v>
      </c>
      <c r="C234" s="54" t="s">
        <v>194</v>
      </c>
      <c r="D234" s="54" t="s">
        <v>161</v>
      </c>
      <c r="E234" s="54"/>
      <c r="F234" s="66"/>
      <c r="G234" s="308">
        <f>G235+G243+G259</f>
        <v>21492.7</v>
      </c>
      <c r="H234" s="223"/>
    </row>
    <row r="235" spans="1:8" s="220" customFormat="1" ht="52.5" customHeight="1">
      <c r="A235" s="248"/>
      <c r="B235" s="217" t="s">
        <v>766</v>
      </c>
      <c r="C235" s="24" t="s">
        <v>194</v>
      </c>
      <c r="D235" s="24" t="s">
        <v>161</v>
      </c>
      <c r="E235" s="62" t="s">
        <v>624</v>
      </c>
      <c r="F235" s="62"/>
      <c r="G235" s="309">
        <f>G236</f>
        <v>3881.9</v>
      </c>
      <c r="H235" s="219"/>
    </row>
    <row r="236" spans="1:7" ht="13.5" customHeight="1">
      <c r="A236" s="244"/>
      <c r="B236" s="185" t="s">
        <v>628</v>
      </c>
      <c r="C236" s="26" t="s">
        <v>194</v>
      </c>
      <c r="D236" s="26" t="s">
        <v>161</v>
      </c>
      <c r="E236" s="26" t="s">
        <v>629</v>
      </c>
      <c r="F236" s="26"/>
      <c r="G236" s="277">
        <f>G237</f>
        <v>3881.9</v>
      </c>
    </row>
    <row r="237" spans="1:7" ht="25.5" customHeight="1">
      <c r="A237" s="244"/>
      <c r="B237" s="185" t="s">
        <v>714</v>
      </c>
      <c r="C237" s="26" t="s">
        <v>194</v>
      </c>
      <c r="D237" s="26" t="s">
        <v>161</v>
      </c>
      <c r="E237" s="26" t="s">
        <v>630</v>
      </c>
      <c r="F237" s="26"/>
      <c r="G237" s="276">
        <f>SUM(G238:G242)</f>
        <v>3881.9</v>
      </c>
    </row>
    <row r="238" spans="1:7" ht="12.75" customHeight="1">
      <c r="A238" s="244"/>
      <c r="B238" s="185" t="s">
        <v>627</v>
      </c>
      <c r="C238" s="26" t="s">
        <v>194</v>
      </c>
      <c r="D238" s="26" t="s">
        <v>161</v>
      </c>
      <c r="E238" s="26" t="s">
        <v>630</v>
      </c>
      <c r="F238" s="26" t="s">
        <v>708</v>
      </c>
      <c r="G238" s="277">
        <f>'мун район-2013'!H315</f>
        <v>3564.3</v>
      </c>
    </row>
    <row r="239" spans="1:7" ht="26.25" customHeight="1">
      <c r="A239" s="244"/>
      <c r="B239" s="185" t="s">
        <v>717</v>
      </c>
      <c r="C239" s="26" t="s">
        <v>194</v>
      </c>
      <c r="D239" s="26" t="s">
        <v>161</v>
      </c>
      <c r="E239" s="26" t="s">
        <v>630</v>
      </c>
      <c r="F239" s="26" t="s">
        <v>709</v>
      </c>
      <c r="G239" s="277">
        <f>'мун район-2013'!H316</f>
        <v>21.2</v>
      </c>
    </row>
    <row r="240" spans="1:7" ht="25.5">
      <c r="A240" s="244"/>
      <c r="B240" s="185" t="s">
        <v>631</v>
      </c>
      <c r="C240" s="26" t="s">
        <v>194</v>
      </c>
      <c r="D240" s="26" t="s">
        <v>161</v>
      </c>
      <c r="E240" s="26" t="s">
        <v>630</v>
      </c>
      <c r="F240" s="26" t="s">
        <v>710</v>
      </c>
      <c r="G240" s="277">
        <f>'мун район-2013'!H317</f>
        <v>140.4</v>
      </c>
    </row>
    <row r="241" spans="1:7" ht="26.25" customHeight="1">
      <c r="A241" s="244"/>
      <c r="B241" s="194" t="s">
        <v>834</v>
      </c>
      <c r="C241" s="26" t="s">
        <v>194</v>
      </c>
      <c r="D241" s="26" t="s">
        <v>161</v>
      </c>
      <c r="E241" s="26" t="s">
        <v>630</v>
      </c>
      <c r="F241" s="26" t="s">
        <v>706</v>
      </c>
      <c r="G241" s="277">
        <f>'мун район-2013'!H318</f>
        <v>156</v>
      </c>
    </row>
    <row r="242" spans="1:7" ht="14.25" customHeight="1">
      <c r="A242" s="244"/>
      <c r="B242" s="185" t="s">
        <v>718</v>
      </c>
      <c r="C242" s="26" t="s">
        <v>194</v>
      </c>
      <c r="D242" s="26" t="s">
        <v>161</v>
      </c>
      <c r="E242" s="26" t="s">
        <v>630</v>
      </c>
      <c r="F242" s="26" t="s">
        <v>711</v>
      </c>
      <c r="G242" s="277">
        <f>'мун район-2013'!H319</f>
        <v>0</v>
      </c>
    </row>
    <row r="243" spans="1:8" s="220" customFormat="1" ht="50.25" customHeight="1">
      <c r="A243" s="248"/>
      <c r="B243" s="217" t="s">
        <v>512</v>
      </c>
      <c r="C243" s="62" t="s">
        <v>194</v>
      </c>
      <c r="D243" s="62" t="s">
        <v>161</v>
      </c>
      <c r="E243" s="62" t="s">
        <v>515</v>
      </c>
      <c r="F243" s="62"/>
      <c r="G243" s="309">
        <f>G244</f>
        <v>16820.8</v>
      </c>
      <c r="H243" s="219"/>
    </row>
    <row r="244" spans="1:7" ht="25.5">
      <c r="A244" s="244"/>
      <c r="B244" s="185" t="s">
        <v>496</v>
      </c>
      <c r="C244" s="60" t="s">
        <v>194</v>
      </c>
      <c r="D244" s="60" t="s">
        <v>161</v>
      </c>
      <c r="E244" s="60" t="s">
        <v>516</v>
      </c>
      <c r="F244" s="60"/>
      <c r="G244" s="277">
        <f>G245+G252</f>
        <v>16820.8</v>
      </c>
    </row>
    <row r="245" spans="1:7" ht="50.25" customHeight="1">
      <c r="A245" s="244"/>
      <c r="B245" s="196" t="s">
        <v>519</v>
      </c>
      <c r="C245" s="60" t="s">
        <v>194</v>
      </c>
      <c r="D245" s="60" t="s">
        <v>161</v>
      </c>
      <c r="E245" s="60" t="s">
        <v>517</v>
      </c>
      <c r="F245" s="60"/>
      <c r="G245" s="277">
        <f>SUM(G246:G251)</f>
        <v>10057.199999999999</v>
      </c>
    </row>
    <row r="246" spans="1:7" ht="13.5" customHeight="1">
      <c r="A246" s="244"/>
      <c r="B246" s="185" t="s">
        <v>627</v>
      </c>
      <c r="C246" s="60" t="s">
        <v>194</v>
      </c>
      <c r="D246" s="60" t="s">
        <v>161</v>
      </c>
      <c r="E246" s="60" t="s">
        <v>517</v>
      </c>
      <c r="F246" s="26" t="s">
        <v>277</v>
      </c>
      <c r="G246" s="312">
        <f>'мун район-2013'!H323</f>
        <v>1543.4</v>
      </c>
    </row>
    <row r="247" spans="1:7" ht="24.75" customHeight="1">
      <c r="A247" s="244"/>
      <c r="B247" s="185" t="s">
        <v>513</v>
      </c>
      <c r="C247" s="60" t="s">
        <v>194</v>
      </c>
      <c r="D247" s="60" t="s">
        <v>161</v>
      </c>
      <c r="E247" s="60" t="s">
        <v>517</v>
      </c>
      <c r="F247" s="26" t="s">
        <v>95</v>
      </c>
      <c r="G247" s="312">
        <f>'мун район-2013'!H324</f>
        <v>174</v>
      </c>
    </row>
    <row r="248" spans="1:7" ht="12.75" customHeight="1">
      <c r="A248" s="244"/>
      <c r="B248" s="185" t="s">
        <v>631</v>
      </c>
      <c r="C248" s="60" t="s">
        <v>194</v>
      </c>
      <c r="D248" s="60" t="s">
        <v>161</v>
      </c>
      <c r="E248" s="60" t="s">
        <v>517</v>
      </c>
      <c r="F248" s="26" t="s">
        <v>710</v>
      </c>
      <c r="G248" s="312">
        <f>'мун район-2013'!H325</f>
        <v>29</v>
      </c>
    </row>
    <row r="249" spans="1:7" ht="25.5" customHeight="1">
      <c r="A249" s="244"/>
      <c r="B249" s="194" t="s">
        <v>834</v>
      </c>
      <c r="C249" s="60" t="s">
        <v>194</v>
      </c>
      <c r="D249" s="60" t="s">
        <v>161</v>
      </c>
      <c r="E249" s="60" t="s">
        <v>517</v>
      </c>
      <c r="F249" s="26" t="s">
        <v>706</v>
      </c>
      <c r="G249" s="312">
        <f>'мун район-2013'!H326</f>
        <v>8274.9</v>
      </c>
    </row>
    <row r="250" spans="1:7" ht="26.25" customHeight="1">
      <c r="A250" s="244"/>
      <c r="B250" s="185" t="s">
        <v>514</v>
      </c>
      <c r="C250" s="60" t="s">
        <v>194</v>
      </c>
      <c r="D250" s="60" t="s">
        <v>161</v>
      </c>
      <c r="E250" s="60" t="s">
        <v>517</v>
      </c>
      <c r="F250" s="26" t="s">
        <v>518</v>
      </c>
      <c r="G250" s="312">
        <f>'мун район-2013'!H327</f>
        <v>0</v>
      </c>
    </row>
    <row r="251" spans="1:7" ht="13.5" customHeight="1">
      <c r="A251" s="244"/>
      <c r="B251" s="185" t="s">
        <v>718</v>
      </c>
      <c r="C251" s="60" t="s">
        <v>194</v>
      </c>
      <c r="D251" s="60" t="s">
        <v>161</v>
      </c>
      <c r="E251" s="60" t="s">
        <v>517</v>
      </c>
      <c r="F251" s="26" t="s">
        <v>711</v>
      </c>
      <c r="G251" s="312">
        <f>'мун район-2013'!H328</f>
        <v>35.9</v>
      </c>
    </row>
    <row r="252" spans="1:7" ht="37.5" customHeight="1">
      <c r="A252" s="244"/>
      <c r="B252" s="196" t="s">
        <v>520</v>
      </c>
      <c r="C252" s="60" t="s">
        <v>194</v>
      </c>
      <c r="D252" s="60" t="s">
        <v>161</v>
      </c>
      <c r="E252" s="60" t="s">
        <v>521</v>
      </c>
      <c r="F252" s="60"/>
      <c r="G252" s="315">
        <f>SUM(G253:G258)</f>
        <v>6763.6</v>
      </c>
    </row>
    <row r="253" spans="1:7" ht="12.75">
      <c r="A253" s="244"/>
      <c r="B253" s="185" t="s">
        <v>627</v>
      </c>
      <c r="C253" s="60" t="s">
        <v>194</v>
      </c>
      <c r="D253" s="60" t="s">
        <v>161</v>
      </c>
      <c r="E253" s="60" t="s">
        <v>521</v>
      </c>
      <c r="F253" s="26" t="s">
        <v>277</v>
      </c>
      <c r="G253" s="315">
        <f>'мун район-2013'!H330</f>
        <v>6394.8</v>
      </c>
    </row>
    <row r="254" spans="1:7" ht="13.5" customHeight="1">
      <c r="A254" s="244"/>
      <c r="B254" s="185" t="s">
        <v>513</v>
      </c>
      <c r="C254" s="60" t="s">
        <v>194</v>
      </c>
      <c r="D254" s="60" t="s">
        <v>161</v>
      </c>
      <c r="E254" s="60" t="s">
        <v>521</v>
      </c>
      <c r="F254" s="26" t="s">
        <v>95</v>
      </c>
      <c r="G254" s="315">
        <f>'мун район-2013'!H331</f>
        <v>2</v>
      </c>
    </row>
    <row r="255" spans="1:7" ht="15" customHeight="1">
      <c r="A255" s="244"/>
      <c r="B255" s="185" t="s">
        <v>631</v>
      </c>
      <c r="C255" s="60" t="s">
        <v>194</v>
      </c>
      <c r="D255" s="60" t="s">
        <v>161</v>
      </c>
      <c r="E255" s="60" t="s">
        <v>521</v>
      </c>
      <c r="F255" s="26" t="s">
        <v>710</v>
      </c>
      <c r="G255" s="315">
        <f>'мун район-2013'!H332</f>
        <v>149.8</v>
      </c>
    </row>
    <row r="256" spans="1:7" ht="25.5" customHeight="1">
      <c r="A256" s="244"/>
      <c r="B256" s="194" t="s">
        <v>834</v>
      </c>
      <c r="C256" s="60" t="s">
        <v>194</v>
      </c>
      <c r="D256" s="60" t="s">
        <v>161</v>
      </c>
      <c r="E256" s="60" t="s">
        <v>521</v>
      </c>
      <c r="F256" s="26" t="s">
        <v>706</v>
      </c>
      <c r="G256" s="315">
        <f>'мун район-2013'!H333</f>
        <v>217</v>
      </c>
    </row>
    <row r="257" spans="1:7" ht="13.5" customHeight="1">
      <c r="A257" s="244"/>
      <c r="B257" s="185" t="s">
        <v>514</v>
      </c>
      <c r="C257" s="60" t="s">
        <v>194</v>
      </c>
      <c r="D257" s="60" t="s">
        <v>161</v>
      </c>
      <c r="E257" s="60" t="s">
        <v>521</v>
      </c>
      <c r="F257" s="26" t="s">
        <v>518</v>
      </c>
      <c r="G257" s="315">
        <f>'мун район-2013'!H334</f>
        <v>0</v>
      </c>
    </row>
    <row r="258" spans="1:7" ht="13.5" customHeight="1">
      <c r="A258" s="244"/>
      <c r="B258" s="185" t="s">
        <v>718</v>
      </c>
      <c r="C258" s="60" t="s">
        <v>194</v>
      </c>
      <c r="D258" s="60" t="s">
        <v>161</v>
      </c>
      <c r="E258" s="60" t="s">
        <v>521</v>
      </c>
      <c r="F258" s="26" t="s">
        <v>711</v>
      </c>
      <c r="G258" s="315">
        <f>'мун район-2013'!H335</f>
        <v>0</v>
      </c>
    </row>
    <row r="259" spans="1:8" s="220" customFormat="1" ht="13.5" customHeight="1">
      <c r="A259" s="248"/>
      <c r="B259" s="217" t="s">
        <v>726</v>
      </c>
      <c r="C259" s="62" t="s">
        <v>194</v>
      </c>
      <c r="D259" s="62" t="s">
        <v>161</v>
      </c>
      <c r="E259" s="62" t="s">
        <v>645</v>
      </c>
      <c r="F259" s="24"/>
      <c r="G259" s="316">
        <f>G260</f>
        <v>790</v>
      </c>
      <c r="H259" s="219"/>
    </row>
    <row r="260" spans="1:7" ht="51">
      <c r="A260" s="244"/>
      <c r="B260" s="185" t="s">
        <v>384</v>
      </c>
      <c r="C260" s="60" t="s">
        <v>194</v>
      </c>
      <c r="D260" s="60" t="s">
        <v>161</v>
      </c>
      <c r="E260" s="60" t="s">
        <v>523</v>
      </c>
      <c r="F260" s="60"/>
      <c r="G260" s="277">
        <f>G261</f>
        <v>790</v>
      </c>
    </row>
    <row r="261" spans="1:7" ht="25.5" customHeight="1">
      <c r="A261" s="244"/>
      <c r="B261" s="194" t="s">
        <v>834</v>
      </c>
      <c r="C261" s="60" t="s">
        <v>194</v>
      </c>
      <c r="D261" s="60" t="s">
        <v>161</v>
      </c>
      <c r="E261" s="60" t="s">
        <v>523</v>
      </c>
      <c r="F261" s="26" t="s">
        <v>706</v>
      </c>
      <c r="G261" s="315">
        <f>'мун район-2013'!H338</f>
        <v>790</v>
      </c>
    </row>
    <row r="262" spans="1:8" s="28" customFormat="1" ht="12.75">
      <c r="A262" s="149" t="s">
        <v>541</v>
      </c>
      <c r="B262" s="140" t="s">
        <v>699</v>
      </c>
      <c r="C262" s="52" t="s">
        <v>164</v>
      </c>
      <c r="D262" s="52"/>
      <c r="E262" s="52"/>
      <c r="F262" s="27"/>
      <c r="G262" s="285">
        <f>G263+G269</f>
        <v>1758.8</v>
      </c>
      <c r="H262" s="129"/>
    </row>
    <row r="263" spans="1:8" s="115" customFormat="1" ht="13.5" customHeight="1">
      <c r="A263" s="247"/>
      <c r="B263" s="267" t="s">
        <v>700</v>
      </c>
      <c r="C263" s="54" t="s">
        <v>164</v>
      </c>
      <c r="D263" s="54" t="s">
        <v>189</v>
      </c>
      <c r="E263" s="54"/>
      <c r="F263" s="66"/>
      <c r="G263" s="307">
        <f>G264</f>
        <v>217</v>
      </c>
      <c r="H263" s="223"/>
    </row>
    <row r="264" spans="1:7" ht="27" customHeight="1">
      <c r="A264" s="244"/>
      <c r="B264" s="183" t="s">
        <v>785</v>
      </c>
      <c r="C264" s="26" t="s">
        <v>164</v>
      </c>
      <c r="D264" s="26" t="s">
        <v>189</v>
      </c>
      <c r="E264" s="26" t="s">
        <v>701</v>
      </c>
      <c r="F264" s="26"/>
      <c r="G264" s="277">
        <f>G265+G267</f>
        <v>217</v>
      </c>
    </row>
    <row r="265" spans="1:7" ht="12.75">
      <c r="A265" s="244"/>
      <c r="B265" s="196" t="s">
        <v>525</v>
      </c>
      <c r="C265" s="60" t="s">
        <v>164</v>
      </c>
      <c r="D265" s="60" t="s">
        <v>189</v>
      </c>
      <c r="E265" s="60" t="s">
        <v>527</v>
      </c>
      <c r="F265" s="60"/>
      <c r="G265" s="315">
        <f>G266</f>
        <v>154</v>
      </c>
    </row>
    <row r="266" spans="1:7" ht="26.25" customHeight="1">
      <c r="A266" s="244"/>
      <c r="B266" s="194" t="s">
        <v>834</v>
      </c>
      <c r="C266" s="60" t="s">
        <v>164</v>
      </c>
      <c r="D266" s="60" t="s">
        <v>189</v>
      </c>
      <c r="E266" s="60" t="s">
        <v>527</v>
      </c>
      <c r="F266" s="60" t="s">
        <v>706</v>
      </c>
      <c r="G266" s="315">
        <f>'мун район-2013'!H356</f>
        <v>154</v>
      </c>
    </row>
    <row r="267" spans="1:7" ht="25.5" customHeight="1">
      <c r="A267" s="244"/>
      <c r="B267" s="185" t="s">
        <v>784</v>
      </c>
      <c r="C267" s="26" t="s">
        <v>164</v>
      </c>
      <c r="D267" s="26" t="s">
        <v>189</v>
      </c>
      <c r="E267" s="26" t="s">
        <v>702</v>
      </c>
      <c r="F267" s="26"/>
      <c r="G267" s="277">
        <f>G268</f>
        <v>63</v>
      </c>
    </row>
    <row r="268" spans="1:7" ht="12.75">
      <c r="A268" s="244"/>
      <c r="B268" s="185" t="s">
        <v>703</v>
      </c>
      <c r="C268" s="26" t="s">
        <v>164</v>
      </c>
      <c r="D268" s="26" t="s">
        <v>189</v>
      </c>
      <c r="E268" s="26" t="s">
        <v>702</v>
      </c>
      <c r="F268" s="26" t="s">
        <v>848</v>
      </c>
      <c r="G268" s="277">
        <f>'мун район-2013'!H219</f>
        <v>63</v>
      </c>
    </row>
    <row r="269" spans="1:8" s="115" customFormat="1" ht="13.5" customHeight="1">
      <c r="A269" s="247"/>
      <c r="B269" s="221" t="s">
        <v>526</v>
      </c>
      <c r="C269" s="59" t="s">
        <v>164</v>
      </c>
      <c r="D269" s="59" t="s">
        <v>192</v>
      </c>
      <c r="E269" s="59"/>
      <c r="F269" s="59"/>
      <c r="G269" s="311">
        <f>G270</f>
        <v>1541.8</v>
      </c>
      <c r="H269" s="223"/>
    </row>
    <row r="270" spans="1:8" s="220" customFormat="1" ht="52.5" customHeight="1">
      <c r="A270" s="248"/>
      <c r="B270" s="217" t="s">
        <v>766</v>
      </c>
      <c r="C270" s="62" t="s">
        <v>164</v>
      </c>
      <c r="D270" s="62" t="s">
        <v>192</v>
      </c>
      <c r="E270" s="62" t="s">
        <v>624</v>
      </c>
      <c r="F270" s="62"/>
      <c r="G270" s="309">
        <f>G271</f>
        <v>1541.8</v>
      </c>
      <c r="H270" s="219"/>
    </row>
    <row r="271" spans="1:7" ht="13.5" customHeight="1">
      <c r="A271" s="244"/>
      <c r="B271" s="185" t="s">
        <v>628</v>
      </c>
      <c r="C271" s="60" t="s">
        <v>164</v>
      </c>
      <c r="D271" s="60" t="s">
        <v>192</v>
      </c>
      <c r="E271" s="26" t="s">
        <v>629</v>
      </c>
      <c r="F271" s="26"/>
      <c r="G271" s="277">
        <f>G272</f>
        <v>1541.8</v>
      </c>
    </row>
    <row r="272" spans="1:7" ht="25.5" customHeight="1">
      <c r="A272" s="244"/>
      <c r="B272" s="185" t="s">
        <v>714</v>
      </c>
      <c r="C272" s="60" t="s">
        <v>164</v>
      </c>
      <c r="D272" s="60" t="s">
        <v>192</v>
      </c>
      <c r="E272" s="26" t="s">
        <v>630</v>
      </c>
      <c r="F272" s="26"/>
      <c r="G272" s="276">
        <f>SUM(G273:G277)</f>
        <v>1541.8</v>
      </c>
    </row>
    <row r="273" spans="1:7" ht="12.75" customHeight="1">
      <c r="A273" s="244"/>
      <c r="B273" s="185" t="s">
        <v>627</v>
      </c>
      <c r="C273" s="60" t="s">
        <v>164</v>
      </c>
      <c r="D273" s="60" t="s">
        <v>192</v>
      </c>
      <c r="E273" s="26" t="s">
        <v>630</v>
      </c>
      <c r="F273" s="26" t="s">
        <v>708</v>
      </c>
      <c r="G273" s="277">
        <f>'мун район-2013'!H361</f>
        <v>1265.3</v>
      </c>
    </row>
    <row r="274" spans="1:7" ht="26.25" customHeight="1">
      <c r="A274" s="244"/>
      <c r="B274" s="185" t="s">
        <v>717</v>
      </c>
      <c r="C274" s="60" t="s">
        <v>164</v>
      </c>
      <c r="D274" s="60" t="s">
        <v>192</v>
      </c>
      <c r="E274" s="26" t="s">
        <v>630</v>
      </c>
      <c r="F274" s="26" t="s">
        <v>709</v>
      </c>
      <c r="G274" s="277">
        <f>'мун район-2013'!H362</f>
        <v>4.8</v>
      </c>
    </row>
    <row r="275" spans="1:7" ht="25.5">
      <c r="A275" s="244"/>
      <c r="B275" s="185" t="s">
        <v>631</v>
      </c>
      <c r="C275" s="60" t="s">
        <v>164</v>
      </c>
      <c r="D275" s="60" t="s">
        <v>192</v>
      </c>
      <c r="E275" s="26" t="s">
        <v>630</v>
      </c>
      <c r="F275" s="26" t="s">
        <v>710</v>
      </c>
      <c r="G275" s="277">
        <f>'мун район-2013'!H363</f>
        <v>30</v>
      </c>
    </row>
    <row r="276" spans="1:7" ht="26.25" customHeight="1">
      <c r="A276" s="244"/>
      <c r="B276" s="194" t="s">
        <v>834</v>
      </c>
      <c r="C276" s="60" t="s">
        <v>164</v>
      </c>
      <c r="D276" s="60" t="s">
        <v>192</v>
      </c>
      <c r="E276" s="26" t="s">
        <v>630</v>
      </c>
      <c r="F276" s="26" t="s">
        <v>706</v>
      </c>
      <c r="G276" s="277">
        <f>'мун район-2013'!H364</f>
        <v>241.7</v>
      </c>
    </row>
    <row r="277" spans="1:7" ht="14.25" customHeight="1">
      <c r="A277" s="244"/>
      <c r="B277" s="185" t="s">
        <v>718</v>
      </c>
      <c r="C277" s="60" t="s">
        <v>164</v>
      </c>
      <c r="D277" s="60" t="s">
        <v>192</v>
      </c>
      <c r="E277" s="26" t="s">
        <v>630</v>
      </c>
      <c r="F277" s="26" t="s">
        <v>711</v>
      </c>
      <c r="G277" s="277">
        <f>'мун район-2013'!H365</f>
        <v>0</v>
      </c>
    </row>
    <row r="278" spans="1:8" s="28" customFormat="1" ht="13.5" customHeight="1">
      <c r="A278" s="149" t="s">
        <v>542</v>
      </c>
      <c r="B278" s="67" t="s">
        <v>99</v>
      </c>
      <c r="C278" s="52" t="s">
        <v>195</v>
      </c>
      <c r="D278" s="52"/>
      <c r="E278" s="51"/>
      <c r="F278" s="52"/>
      <c r="G278" s="285">
        <f>G279+G284+G298</f>
        <v>3176.9</v>
      </c>
      <c r="H278" s="129"/>
    </row>
    <row r="279" spans="1:8" s="115" customFormat="1" ht="13.5">
      <c r="A279" s="247"/>
      <c r="B279" s="256" t="s">
        <v>170</v>
      </c>
      <c r="C279" s="54" t="s">
        <v>195</v>
      </c>
      <c r="D279" s="54" t="s">
        <v>189</v>
      </c>
      <c r="E279" s="54"/>
      <c r="F279" s="54"/>
      <c r="G279" s="308">
        <f>G280</f>
        <v>727.7</v>
      </c>
      <c r="H279" s="223"/>
    </row>
    <row r="280" spans="1:7" ht="28.5" customHeight="1">
      <c r="A280" s="244"/>
      <c r="B280" s="55" t="s">
        <v>744</v>
      </c>
      <c r="C280" s="26" t="s">
        <v>195</v>
      </c>
      <c r="D280" s="26" t="s">
        <v>189</v>
      </c>
      <c r="E280" s="26" t="s">
        <v>669</v>
      </c>
      <c r="F280" s="26"/>
      <c r="G280" s="276">
        <f>G281</f>
        <v>727.7</v>
      </c>
    </row>
    <row r="281" spans="1:7" ht="13.5" customHeight="1">
      <c r="A281" s="244"/>
      <c r="B281" s="55" t="s">
        <v>745</v>
      </c>
      <c r="C281" s="26" t="s">
        <v>195</v>
      </c>
      <c r="D281" s="26" t="s">
        <v>189</v>
      </c>
      <c r="E281" s="26" t="s">
        <v>670</v>
      </c>
      <c r="F281" s="26"/>
      <c r="G281" s="276">
        <f>SUM(G282:G283)</f>
        <v>727.7</v>
      </c>
    </row>
    <row r="282" spans="1:7" ht="25.5" customHeight="1">
      <c r="A282" s="244"/>
      <c r="B282" s="194" t="s">
        <v>834</v>
      </c>
      <c r="C282" s="26" t="s">
        <v>195</v>
      </c>
      <c r="D282" s="26" t="s">
        <v>189</v>
      </c>
      <c r="E282" s="26" t="s">
        <v>670</v>
      </c>
      <c r="F282" s="26" t="s">
        <v>706</v>
      </c>
      <c r="G282" s="276">
        <f>'мун район-2013'!H105</f>
        <v>3.6</v>
      </c>
    </row>
    <row r="283" spans="1:7" ht="26.25" customHeight="1">
      <c r="A283" s="244"/>
      <c r="B283" s="194" t="s">
        <v>746</v>
      </c>
      <c r="C283" s="26" t="s">
        <v>195</v>
      </c>
      <c r="D283" s="26" t="s">
        <v>189</v>
      </c>
      <c r="E283" s="26" t="s">
        <v>670</v>
      </c>
      <c r="F283" s="26" t="s">
        <v>747</v>
      </c>
      <c r="G283" s="276">
        <f>'мун район-2013'!H106</f>
        <v>724.1</v>
      </c>
    </row>
    <row r="284" spans="1:8" s="115" customFormat="1" ht="13.5" customHeight="1">
      <c r="A284" s="247"/>
      <c r="B284" s="267" t="s">
        <v>671</v>
      </c>
      <c r="C284" s="54" t="s">
        <v>195</v>
      </c>
      <c r="D284" s="54" t="s">
        <v>191</v>
      </c>
      <c r="E284" s="54"/>
      <c r="F284" s="54"/>
      <c r="G284" s="307">
        <f>G285+G287+G291</f>
        <v>1155</v>
      </c>
      <c r="H284" s="223"/>
    </row>
    <row r="285" spans="1:8" s="220" customFormat="1" ht="26.25" customHeight="1">
      <c r="A285" s="248"/>
      <c r="B285" s="225" t="s">
        <v>157</v>
      </c>
      <c r="C285" s="24" t="s">
        <v>195</v>
      </c>
      <c r="D285" s="24" t="s">
        <v>191</v>
      </c>
      <c r="E285" s="24" t="s">
        <v>158</v>
      </c>
      <c r="F285" s="24"/>
      <c r="G285" s="309">
        <f>G286</f>
        <v>0</v>
      </c>
      <c r="H285" s="219"/>
    </row>
    <row r="286" spans="1:7" ht="13.5" customHeight="1">
      <c r="A286" s="244"/>
      <c r="B286" s="197" t="s">
        <v>755</v>
      </c>
      <c r="C286" s="26" t="s">
        <v>195</v>
      </c>
      <c r="D286" s="26" t="s">
        <v>159</v>
      </c>
      <c r="E286" s="26" t="s">
        <v>158</v>
      </c>
      <c r="F286" s="26" t="s">
        <v>707</v>
      </c>
      <c r="G286" s="277">
        <f>'мун район-2013'!H248</f>
        <v>0</v>
      </c>
    </row>
    <row r="287" spans="1:8" s="220" customFormat="1" ht="12.75">
      <c r="A287" s="248"/>
      <c r="B287" s="268" t="s">
        <v>672</v>
      </c>
      <c r="C287" s="24" t="s">
        <v>195</v>
      </c>
      <c r="D287" s="24" t="s">
        <v>191</v>
      </c>
      <c r="E287" s="24" t="s">
        <v>673</v>
      </c>
      <c r="F287" s="24"/>
      <c r="G287" s="299">
        <f>G288</f>
        <v>5</v>
      </c>
      <c r="H287" s="219"/>
    </row>
    <row r="288" spans="1:7" ht="13.5" customHeight="1">
      <c r="A288" s="244"/>
      <c r="B288" s="183" t="s">
        <v>748</v>
      </c>
      <c r="C288" s="26" t="s">
        <v>195</v>
      </c>
      <c r="D288" s="26" t="s">
        <v>191</v>
      </c>
      <c r="E288" s="26" t="s">
        <v>674</v>
      </c>
      <c r="F288" s="26"/>
      <c r="G288" s="276">
        <f>G289</f>
        <v>5</v>
      </c>
    </row>
    <row r="289" spans="1:7" ht="12.75">
      <c r="A289" s="244"/>
      <c r="B289" s="185" t="s">
        <v>675</v>
      </c>
      <c r="C289" s="26" t="s">
        <v>195</v>
      </c>
      <c r="D289" s="26" t="s">
        <v>191</v>
      </c>
      <c r="E289" s="25" t="s">
        <v>676</v>
      </c>
      <c r="F289" s="26"/>
      <c r="G289" s="277">
        <f>G290</f>
        <v>5</v>
      </c>
    </row>
    <row r="290" spans="1:7" ht="24" customHeight="1">
      <c r="A290" s="244"/>
      <c r="B290" s="195" t="s">
        <v>750</v>
      </c>
      <c r="C290" s="26" t="s">
        <v>195</v>
      </c>
      <c r="D290" s="26" t="s">
        <v>191</v>
      </c>
      <c r="E290" s="25" t="s">
        <v>676</v>
      </c>
      <c r="F290" s="26" t="s">
        <v>751</v>
      </c>
      <c r="G290" s="277">
        <f>'мун район-2013'!H111</f>
        <v>5</v>
      </c>
    </row>
    <row r="291" spans="1:8" s="220" customFormat="1" ht="12.75" customHeight="1">
      <c r="A291" s="248"/>
      <c r="B291" s="225" t="s">
        <v>726</v>
      </c>
      <c r="C291" s="24" t="s">
        <v>195</v>
      </c>
      <c r="D291" s="24" t="s">
        <v>191</v>
      </c>
      <c r="E291" s="23" t="s">
        <v>645</v>
      </c>
      <c r="F291" s="24"/>
      <c r="G291" s="309">
        <f>G292+G294+G296</f>
        <v>1150</v>
      </c>
      <c r="H291" s="219"/>
    </row>
    <row r="292" spans="1:7" ht="51">
      <c r="A292" s="244"/>
      <c r="B292" s="185" t="s">
        <v>528</v>
      </c>
      <c r="C292" s="26" t="s">
        <v>195</v>
      </c>
      <c r="D292" s="26" t="s">
        <v>159</v>
      </c>
      <c r="E292" s="26" t="s">
        <v>160</v>
      </c>
      <c r="F292" s="26"/>
      <c r="G292" s="277">
        <f>G293</f>
        <v>130</v>
      </c>
    </row>
    <row r="293" spans="1:7" ht="13.5" customHeight="1">
      <c r="A293" s="244"/>
      <c r="B293" s="197" t="s">
        <v>755</v>
      </c>
      <c r="C293" s="26" t="s">
        <v>195</v>
      </c>
      <c r="D293" s="26" t="s">
        <v>159</v>
      </c>
      <c r="E293" s="26" t="s">
        <v>160</v>
      </c>
      <c r="F293" s="26" t="s">
        <v>707</v>
      </c>
      <c r="G293" s="277">
        <f>'мун район-2013'!H251</f>
        <v>130</v>
      </c>
    </row>
    <row r="294" spans="1:7" ht="26.25" customHeight="1">
      <c r="A294" s="244"/>
      <c r="B294" s="185" t="s">
        <v>677</v>
      </c>
      <c r="C294" s="26" t="s">
        <v>195</v>
      </c>
      <c r="D294" s="26" t="s">
        <v>191</v>
      </c>
      <c r="E294" s="26" t="s">
        <v>685</v>
      </c>
      <c r="F294" s="26"/>
      <c r="G294" s="277">
        <f>G295</f>
        <v>150</v>
      </c>
    </row>
    <row r="295" spans="1:7" ht="15" customHeight="1">
      <c r="A295" s="244"/>
      <c r="B295" s="194" t="s">
        <v>755</v>
      </c>
      <c r="C295" s="26" t="s">
        <v>195</v>
      </c>
      <c r="D295" s="26" t="s">
        <v>191</v>
      </c>
      <c r="E295" s="26" t="s">
        <v>685</v>
      </c>
      <c r="F295" s="26" t="s">
        <v>707</v>
      </c>
      <c r="G295" s="276">
        <f>'мун район-2013'!H114</f>
        <v>150</v>
      </c>
    </row>
    <row r="296" spans="1:7" ht="39.75" customHeight="1">
      <c r="A296" s="244"/>
      <c r="B296" s="185" t="s">
        <v>752</v>
      </c>
      <c r="C296" s="26" t="s">
        <v>195</v>
      </c>
      <c r="D296" s="26" t="s">
        <v>191</v>
      </c>
      <c r="E296" s="25" t="s">
        <v>678</v>
      </c>
      <c r="F296" s="26"/>
      <c r="G296" s="276">
        <f>G297</f>
        <v>870</v>
      </c>
    </row>
    <row r="297" spans="1:7" ht="25.5" customHeight="1">
      <c r="A297" s="244"/>
      <c r="B297" s="194" t="s">
        <v>754</v>
      </c>
      <c r="C297" s="26" t="s">
        <v>195</v>
      </c>
      <c r="D297" s="26" t="s">
        <v>191</v>
      </c>
      <c r="E297" s="26" t="s">
        <v>678</v>
      </c>
      <c r="F297" s="26" t="s">
        <v>751</v>
      </c>
      <c r="G297" s="276">
        <f>'мун район-2013'!H116</f>
        <v>870</v>
      </c>
    </row>
    <row r="298" spans="1:8" s="115" customFormat="1" ht="15" customHeight="1">
      <c r="A298" s="247"/>
      <c r="B298" s="254" t="s">
        <v>431</v>
      </c>
      <c r="C298" s="54" t="s">
        <v>195</v>
      </c>
      <c r="D298" s="54" t="s">
        <v>169</v>
      </c>
      <c r="E298" s="54"/>
      <c r="F298" s="54"/>
      <c r="G298" s="308">
        <f>G299</f>
        <v>1294.2</v>
      </c>
      <c r="H298" s="223"/>
    </row>
    <row r="299" spans="1:8" s="220" customFormat="1" ht="24.75" customHeight="1">
      <c r="A299" s="248"/>
      <c r="B299" s="255" t="s">
        <v>756</v>
      </c>
      <c r="C299" s="24" t="s">
        <v>195</v>
      </c>
      <c r="D299" s="24" t="s">
        <v>169</v>
      </c>
      <c r="E299" s="23" t="s">
        <v>679</v>
      </c>
      <c r="F299" s="24"/>
      <c r="G299" s="309">
        <f>G300</f>
        <v>1294.2</v>
      </c>
      <c r="H299" s="219"/>
    </row>
    <row r="300" spans="1:7" ht="24.75" customHeight="1">
      <c r="A300" s="244"/>
      <c r="B300" s="55" t="s">
        <v>757</v>
      </c>
      <c r="C300" s="26" t="s">
        <v>195</v>
      </c>
      <c r="D300" s="26" t="s">
        <v>169</v>
      </c>
      <c r="E300" s="25" t="s">
        <v>680</v>
      </c>
      <c r="F300" s="26"/>
      <c r="G300" s="277">
        <f>G301</f>
        <v>1294.2</v>
      </c>
    </row>
    <row r="301" spans="1:7" ht="26.25" customHeight="1">
      <c r="A301" s="244"/>
      <c r="B301" s="195" t="s">
        <v>846</v>
      </c>
      <c r="C301" s="26" t="s">
        <v>195</v>
      </c>
      <c r="D301" s="26" t="s">
        <v>169</v>
      </c>
      <c r="E301" s="25" t="s">
        <v>680</v>
      </c>
      <c r="F301" s="26" t="s">
        <v>758</v>
      </c>
      <c r="G301" s="277">
        <f>'мун район-2013'!H120</f>
        <v>1294.2</v>
      </c>
    </row>
    <row r="302" spans="1:8" s="28" customFormat="1" ht="12.75">
      <c r="A302" s="149" t="s">
        <v>373</v>
      </c>
      <c r="B302" s="140" t="s">
        <v>681</v>
      </c>
      <c r="C302" s="52" t="s">
        <v>605</v>
      </c>
      <c r="D302" s="52"/>
      <c r="E302" s="51"/>
      <c r="F302" s="52"/>
      <c r="G302" s="296">
        <f>G303</f>
        <v>4080</v>
      </c>
      <c r="H302" s="129"/>
    </row>
    <row r="303" spans="1:8" s="115" customFormat="1" ht="13.5">
      <c r="A303" s="247"/>
      <c r="B303" s="267" t="s">
        <v>682</v>
      </c>
      <c r="C303" s="54" t="s">
        <v>605</v>
      </c>
      <c r="D303" s="54" t="s">
        <v>190</v>
      </c>
      <c r="E303" s="53"/>
      <c r="F303" s="54"/>
      <c r="G303" s="308">
        <f>G304+G308</f>
        <v>4080</v>
      </c>
      <c r="H303" s="223"/>
    </row>
    <row r="304" spans="1:8" s="220" customFormat="1" ht="12.75" customHeight="1">
      <c r="A304" s="248"/>
      <c r="B304" s="253" t="s">
        <v>607</v>
      </c>
      <c r="C304" s="24" t="s">
        <v>605</v>
      </c>
      <c r="D304" s="24" t="s">
        <v>190</v>
      </c>
      <c r="E304" s="23" t="s">
        <v>683</v>
      </c>
      <c r="F304" s="24"/>
      <c r="G304" s="299">
        <f>G305</f>
        <v>3780</v>
      </c>
      <c r="H304" s="219"/>
    </row>
    <row r="305" spans="1:7" ht="29.25" customHeight="1">
      <c r="A305" s="244"/>
      <c r="B305" s="196" t="s">
        <v>608</v>
      </c>
      <c r="C305" s="26" t="s">
        <v>605</v>
      </c>
      <c r="D305" s="26" t="s">
        <v>190</v>
      </c>
      <c r="E305" s="60" t="s">
        <v>684</v>
      </c>
      <c r="F305" s="60"/>
      <c r="G305" s="277">
        <f>G306+G307</f>
        <v>3780</v>
      </c>
    </row>
    <row r="306" spans="1:7" ht="25.5" customHeight="1">
      <c r="A306" s="244"/>
      <c r="B306" s="194" t="s">
        <v>834</v>
      </c>
      <c r="C306" s="26" t="s">
        <v>605</v>
      </c>
      <c r="D306" s="26" t="s">
        <v>190</v>
      </c>
      <c r="E306" s="26" t="s">
        <v>684</v>
      </c>
      <c r="F306" s="26" t="s">
        <v>706</v>
      </c>
      <c r="G306" s="276">
        <f>'мун район-2013'!H125</f>
        <v>2780</v>
      </c>
    </row>
    <row r="307" spans="1:7" ht="12.75">
      <c r="A307" s="244"/>
      <c r="B307" s="194" t="s">
        <v>378</v>
      </c>
      <c r="C307" s="26" t="s">
        <v>605</v>
      </c>
      <c r="D307" s="26" t="s">
        <v>190</v>
      </c>
      <c r="E307" s="26" t="s">
        <v>382</v>
      </c>
      <c r="F307" s="26" t="s">
        <v>381</v>
      </c>
      <c r="G307" s="276">
        <f>'мун район-2013'!H126</f>
        <v>1000</v>
      </c>
    </row>
    <row r="308" spans="1:8" s="220" customFormat="1" ht="12.75" customHeight="1">
      <c r="A308" s="248"/>
      <c r="B308" s="225" t="s">
        <v>726</v>
      </c>
      <c r="C308" s="24" t="s">
        <v>605</v>
      </c>
      <c r="D308" s="24" t="s">
        <v>190</v>
      </c>
      <c r="E308" s="23" t="s">
        <v>645</v>
      </c>
      <c r="F308" s="24"/>
      <c r="G308" s="309">
        <f>G309</f>
        <v>300</v>
      </c>
      <c r="H308" s="219"/>
    </row>
    <row r="309" spans="1:7" ht="40.5" customHeight="1">
      <c r="A309" s="244"/>
      <c r="B309" s="185" t="s">
        <v>759</v>
      </c>
      <c r="C309" s="26" t="s">
        <v>605</v>
      </c>
      <c r="D309" s="26" t="s">
        <v>190</v>
      </c>
      <c r="E309" s="25" t="s">
        <v>753</v>
      </c>
      <c r="F309" s="26"/>
      <c r="G309" s="276">
        <f>G310</f>
        <v>300</v>
      </c>
    </row>
    <row r="310" spans="1:7" ht="25.5" customHeight="1">
      <c r="A310" s="244"/>
      <c r="B310" s="194" t="s">
        <v>834</v>
      </c>
      <c r="C310" s="26" t="s">
        <v>605</v>
      </c>
      <c r="D310" s="26" t="s">
        <v>190</v>
      </c>
      <c r="E310" s="26" t="s">
        <v>753</v>
      </c>
      <c r="F310" s="26" t="s">
        <v>706</v>
      </c>
      <c r="G310" s="276">
        <f>'мун район-2013'!H129</f>
        <v>300</v>
      </c>
    </row>
    <row r="311" spans="1:8" s="28" customFormat="1" ht="12.75" customHeight="1">
      <c r="A311" s="149" t="s">
        <v>134</v>
      </c>
      <c r="B311" s="140" t="s">
        <v>686</v>
      </c>
      <c r="C311" s="58" t="s">
        <v>94</v>
      </c>
      <c r="D311" s="58"/>
      <c r="E311" s="58"/>
      <c r="F311" s="58"/>
      <c r="G311" s="296">
        <f>G312+G316</f>
        <v>6199.799999999999</v>
      </c>
      <c r="H311" s="129"/>
    </row>
    <row r="312" spans="1:8" s="115" customFormat="1" ht="13.5">
      <c r="A312" s="247"/>
      <c r="B312" s="267" t="s">
        <v>456</v>
      </c>
      <c r="C312" s="59" t="s">
        <v>94</v>
      </c>
      <c r="D312" s="59" t="s">
        <v>189</v>
      </c>
      <c r="E312" s="59"/>
      <c r="F312" s="59"/>
      <c r="G312" s="307">
        <f>G313</f>
        <v>1945.1</v>
      </c>
      <c r="H312" s="223"/>
    </row>
    <row r="313" spans="1:8" s="220" customFormat="1" ht="12.75">
      <c r="A313" s="248"/>
      <c r="B313" s="268" t="s">
        <v>457</v>
      </c>
      <c r="C313" s="62" t="s">
        <v>94</v>
      </c>
      <c r="D313" s="62" t="s">
        <v>189</v>
      </c>
      <c r="E313" s="62" t="s">
        <v>687</v>
      </c>
      <c r="F313" s="62"/>
      <c r="G313" s="309">
        <f>G314</f>
        <v>1945.1</v>
      </c>
      <c r="H313" s="219"/>
    </row>
    <row r="314" spans="1:7" ht="14.25" customHeight="1">
      <c r="A314" s="244"/>
      <c r="B314" s="183" t="s">
        <v>760</v>
      </c>
      <c r="C314" s="60" t="s">
        <v>94</v>
      </c>
      <c r="D314" s="60" t="s">
        <v>189</v>
      </c>
      <c r="E314" s="60" t="s">
        <v>688</v>
      </c>
      <c r="F314" s="60"/>
      <c r="G314" s="276">
        <f>G315</f>
        <v>1945.1</v>
      </c>
    </row>
    <row r="315" spans="1:7" ht="38.25" customHeight="1">
      <c r="A315" s="244"/>
      <c r="B315" s="198" t="s">
        <v>836</v>
      </c>
      <c r="C315" s="60" t="s">
        <v>94</v>
      </c>
      <c r="D315" s="60" t="s">
        <v>189</v>
      </c>
      <c r="E315" s="60" t="s">
        <v>688</v>
      </c>
      <c r="F315" s="60" t="s">
        <v>220</v>
      </c>
      <c r="G315" s="277">
        <f>'мун район-2013'!H134</f>
        <v>1945.1</v>
      </c>
    </row>
    <row r="316" spans="1:8" s="115" customFormat="1" ht="13.5">
      <c r="A316" s="247"/>
      <c r="B316" s="267" t="s">
        <v>689</v>
      </c>
      <c r="C316" s="59" t="s">
        <v>763</v>
      </c>
      <c r="D316" s="59" t="s">
        <v>190</v>
      </c>
      <c r="E316" s="59"/>
      <c r="F316" s="59"/>
      <c r="G316" s="307">
        <f>G317</f>
        <v>4254.7</v>
      </c>
      <c r="H316" s="223"/>
    </row>
    <row r="317" spans="1:8" s="220" customFormat="1" ht="23.25" customHeight="1">
      <c r="A317" s="248"/>
      <c r="B317" s="251" t="s">
        <v>762</v>
      </c>
      <c r="C317" s="62" t="s">
        <v>763</v>
      </c>
      <c r="D317" s="62" t="s">
        <v>190</v>
      </c>
      <c r="E317" s="62" t="s">
        <v>764</v>
      </c>
      <c r="F317" s="62"/>
      <c r="G317" s="309">
        <f>G318</f>
        <v>4254.7</v>
      </c>
      <c r="H317" s="219"/>
    </row>
    <row r="318" spans="1:7" ht="15" customHeight="1">
      <c r="A318" s="244"/>
      <c r="B318" s="183" t="s">
        <v>760</v>
      </c>
      <c r="C318" s="60" t="s">
        <v>763</v>
      </c>
      <c r="D318" s="60" t="s">
        <v>190</v>
      </c>
      <c r="E318" s="60" t="s">
        <v>690</v>
      </c>
      <c r="F318" s="60"/>
      <c r="G318" s="277">
        <f>G319</f>
        <v>4254.7</v>
      </c>
    </row>
    <row r="319" spans="1:7" ht="51.75" customHeight="1">
      <c r="A319" s="244"/>
      <c r="B319" s="198" t="s">
        <v>836</v>
      </c>
      <c r="C319" s="60" t="s">
        <v>763</v>
      </c>
      <c r="D319" s="60" t="s">
        <v>190</v>
      </c>
      <c r="E319" s="60" t="s">
        <v>690</v>
      </c>
      <c r="F319" s="60" t="s">
        <v>220</v>
      </c>
      <c r="G319" s="277">
        <f>'мун район-2013'!H138</f>
        <v>4254.7</v>
      </c>
    </row>
    <row r="320" spans="1:8" s="28" customFormat="1" ht="12.75">
      <c r="A320" s="149"/>
      <c r="B320" s="201" t="s">
        <v>115</v>
      </c>
      <c r="C320" s="58"/>
      <c r="D320" s="58"/>
      <c r="E320" s="58"/>
      <c r="F320" s="58"/>
      <c r="G320" s="285">
        <f>G311+G302+G278+G262+G174+G125+G114+G109+G9+G170</f>
        <v>382608.61000000004</v>
      </c>
      <c r="H320" s="129"/>
    </row>
    <row r="321" ht="13.5" customHeight="1">
      <c r="G321" s="186"/>
    </row>
    <row r="322" ht="12.75">
      <c r="G322" s="186"/>
    </row>
    <row r="324" ht="12.75">
      <c r="G324" s="186"/>
    </row>
  </sheetData>
  <sheetProtection/>
  <mergeCells count="1">
    <mergeCell ref="B5:G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5"/>
  <sheetViews>
    <sheetView zoomScalePageLayoutView="0" workbookViewId="0" topLeftCell="A292">
      <selection activeCell="G297" sqref="G297:H299"/>
    </sheetView>
  </sheetViews>
  <sheetFormatPr defaultColWidth="9.00390625" defaultRowHeight="12.75"/>
  <cols>
    <col min="1" max="1" width="3.875" style="246" customWidth="1"/>
    <col min="2" max="2" width="47.625" style="191" customWidth="1"/>
    <col min="3" max="3" width="4.00390625" style="108" customWidth="1"/>
    <col min="4" max="4" width="3.375" style="108" customWidth="1"/>
    <col min="5" max="5" width="9.125" style="108" customWidth="1"/>
    <col min="6" max="6" width="4.125" style="108" customWidth="1"/>
    <col min="7" max="8" width="10.25390625" style="204" customWidth="1"/>
    <col min="9" max="9" width="14.875" style="107" customWidth="1"/>
    <col min="10" max="10" width="16.125" style="107" customWidth="1"/>
    <col min="11" max="16384" width="9.125" style="107" customWidth="1"/>
  </cols>
  <sheetData>
    <row r="1" spans="1:8" s="21" customFormat="1" ht="15.75">
      <c r="A1" s="245"/>
      <c r="B1" s="190"/>
      <c r="C1" s="20"/>
      <c r="D1" s="20" t="s">
        <v>145</v>
      </c>
      <c r="E1" s="20"/>
      <c r="F1" s="20"/>
      <c r="G1" s="203"/>
      <c r="H1" s="203"/>
    </row>
    <row r="2" spans="1:8" s="21" customFormat="1" ht="15.75">
      <c r="A2" s="245"/>
      <c r="B2" s="190"/>
      <c r="C2" s="20"/>
      <c r="D2" s="20" t="s">
        <v>188</v>
      </c>
      <c r="E2" s="20"/>
      <c r="F2" s="20"/>
      <c r="G2" s="203"/>
      <c r="H2" s="203"/>
    </row>
    <row r="3" spans="1:8" s="21" customFormat="1" ht="15.75">
      <c r="A3" s="245"/>
      <c r="B3" s="190"/>
      <c r="C3" s="20"/>
      <c r="D3" s="20" t="s">
        <v>71</v>
      </c>
      <c r="E3" s="20"/>
      <c r="F3" s="20"/>
      <c r="G3" s="203"/>
      <c r="H3" s="203"/>
    </row>
    <row r="4" spans="1:8" s="21" customFormat="1" ht="15.75">
      <c r="A4" s="245"/>
      <c r="B4" s="190"/>
      <c r="C4" s="20"/>
      <c r="D4" s="20"/>
      <c r="E4" s="20"/>
      <c r="F4" s="20"/>
      <c r="G4" s="203"/>
      <c r="H4" s="203"/>
    </row>
    <row r="5" spans="1:8" s="21" customFormat="1" ht="33.75" customHeight="1">
      <c r="A5" s="439" t="s">
        <v>547</v>
      </c>
      <c r="B5" s="439"/>
      <c r="C5" s="439"/>
      <c r="D5" s="439"/>
      <c r="E5" s="439"/>
      <c r="F5" s="439"/>
      <c r="G5" s="439"/>
      <c r="H5" s="439"/>
    </row>
    <row r="6" spans="3:6" ht="12.75">
      <c r="C6" s="182"/>
      <c r="D6" s="182"/>
      <c r="E6" s="109"/>
      <c r="F6" s="109"/>
    </row>
    <row r="7" spans="1:8" s="111" customFormat="1" ht="38.25">
      <c r="A7" s="244" t="s">
        <v>530</v>
      </c>
      <c r="B7" s="192" t="s">
        <v>118</v>
      </c>
      <c r="C7" s="48" t="s">
        <v>448</v>
      </c>
      <c r="D7" s="48" t="s">
        <v>449</v>
      </c>
      <c r="E7" s="48" t="s">
        <v>451</v>
      </c>
      <c r="F7" s="48" t="s">
        <v>452</v>
      </c>
      <c r="G7" s="205" t="s">
        <v>374</v>
      </c>
      <c r="H7" s="205" t="s">
        <v>375</v>
      </c>
    </row>
    <row r="8" spans="1:8" s="111" customFormat="1" ht="12.75">
      <c r="A8" s="244">
        <v>1</v>
      </c>
      <c r="B8" s="192" t="s">
        <v>236</v>
      </c>
      <c r="C8" s="50" t="s">
        <v>532</v>
      </c>
      <c r="D8" s="50" t="s">
        <v>533</v>
      </c>
      <c r="E8" s="50" t="s">
        <v>105</v>
      </c>
      <c r="F8" s="50" t="s">
        <v>534</v>
      </c>
      <c r="G8" s="243">
        <v>8</v>
      </c>
      <c r="H8" s="243">
        <v>9</v>
      </c>
    </row>
    <row r="9" spans="1:8" s="114" customFormat="1" ht="12.75">
      <c r="A9" s="149" t="s">
        <v>535</v>
      </c>
      <c r="B9" s="199" t="s">
        <v>623</v>
      </c>
      <c r="C9" s="201" t="s">
        <v>189</v>
      </c>
      <c r="D9" s="201"/>
      <c r="E9" s="201"/>
      <c r="F9" s="201"/>
      <c r="G9" s="240">
        <f>G10+G14+G25+G49+G66+G70</f>
        <v>65968.20000000001</v>
      </c>
      <c r="H9" s="240">
        <f>H10+H14+H25+H49+H66+H70</f>
        <v>64708.100000000006</v>
      </c>
    </row>
    <row r="10" spans="1:8" s="115" customFormat="1" ht="39" customHeight="1">
      <c r="A10" s="247"/>
      <c r="B10" s="229" t="s">
        <v>712</v>
      </c>
      <c r="C10" s="221" t="s">
        <v>189</v>
      </c>
      <c r="D10" s="221" t="s">
        <v>190</v>
      </c>
      <c r="E10" s="221"/>
      <c r="F10" s="221"/>
      <c r="G10" s="264">
        <f aca="true" t="shared" si="0" ref="G10:H12">G11</f>
        <v>2302.1</v>
      </c>
      <c r="H10" s="264">
        <f t="shared" si="0"/>
        <v>2302.1</v>
      </c>
    </row>
    <row r="11" spans="1:8" s="220" customFormat="1" ht="39" customHeight="1">
      <c r="A11" s="248"/>
      <c r="B11" s="231" t="s">
        <v>713</v>
      </c>
      <c r="C11" s="217" t="s">
        <v>189</v>
      </c>
      <c r="D11" s="217" t="s">
        <v>190</v>
      </c>
      <c r="E11" s="217" t="s">
        <v>624</v>
      </c>
      <c r="F11" s="217"/>
      <c r="G11" s="261">
        <f t="shared" si="0"/>
        <v>2302.1</v>
      </c>
      <c r="H11" s="261">
        <f t="shared" si="0"/>
        <v>2302.1</v>
      </c>
    </row>
    <row r="12" spans="1:8" ht="12.75" customHeight="1">
      <c r="A12" s="244"/>
      <c r="B12" s="265" t="s">
        <v>625</v>
      </c>
      <c r="C12" s="196" t="s">
        <v>189</v>
      </c>
      <c r="D12" s="196" t="s">
        <v>190</v>
      </c>
      <c r="E12" s="196" t="s">
        <v>626</v>
      </c>
      <c r="F12" s="196"/>
      <c r="G12" s="207">
        <f t="shared" si="0"/>
        <v>2302.1</v>
      </c>
      <c r="H12" s="207">
        <f t="shared" si="0"/>
        <v>2302.1</v>
      </c>
    </row>
    <row r="13" spans="1:8" ht="13.5" customHeight="1">
      <c r="A13" s="244"/>
      <c r="B13" s="265" t="s">
        <v>627</v>
      </c>
      <c r="C13" s="196" t="s">
        <v>189</v>
      </c>
      <c r="D13" s="196" t="s">
        <v>190</v>
      </c>
      <c r="E13" s="196" t="s">
        <v>626</v>
      </c>
      <c r="F13" s="196">
        <v>121</v>
      </c>
      <c r="G13" s="208">
        <f>'мун рай-2014-2015'!H14</f>
        <v>2302.1</v>
      </c>
      <c r="H13" s="208">
        <f>'мун рай-2014-2015'!I14</f>
        <v>2302.1</v>
      </c>
    </row>
    <row r="14" spans="1:8" s="115" customFormat="1" ht="54.75" customHeight="1">
      <c r="A14" s="247"/>
      <c r="B14" s="229" t="s">
        <v>765</v>
      </c>
      <c r="C14" s="54" t="s">
        <v>189</v>
      </c>
      <c r="D14" s="54" t="s">
        <v>191</v>
      </c>
      <c r="E14" s="53"/>
      <c r="F14" s="54"/>
      <c r="G14" s="230">
        <f>G15</f>
        <v>4517.7</v>
      </c>
      <c r="H14" s="230">
        <f>H15</f>
        <v>4517.7</v>
      </c>
    </row>
    <row r="15" spans="1:8" s="220" customFormat="1" ht="49.5" customHeight="1">
      <c r="A15" s="248"/>
      <c r="B15" s="217" t="s">
        <v>766</v>
      </c>
      <c r="C15" s="24" t="s">
        <v>189</v>
      </c>
      <c r="D15" s="24" t="s">
        <v>191</v>
      </c>
      <c r="E15" s="23" t="s">
        <v>624</v>
      </c>
      <c r="F15" s="24"/>
      <c r="G15" s="224">
        <f>G23+G16</f>
        <v>4517.7</v>
      </c>
      <c r="H15" s="224">
        <f>H23+H16</f>
        <v>4517.7</v>
      </c>
    </row>
    <row r="16" spans="1:8" ht="13.5" customHeight="1">
      <c r="A16" s="244"/>
      <c r="B16" s="185" t="s">
        <v>628</v>
      </c>
      <c r="C16" s="26" t="s">
        <v>189</v>
      </c>
      <c r="D16" s="26" t="s">
        <v>191</v>
      </c>
      <c r="E16" s="26" t="s">
        <v>629</v>
      </c>
      <c r="F16" s="26"/>
      <c r="G16" s="209">
        <f>G17</f>
        <v>2215.6</v>
      </c>
      <c r="H16" s="209">
        <f>H17</f>
        <v>2215.6</v>
      </c>
    </row>
    <row r="17" spans="1:8" ht="25.5" customHeight="1">
      <c r="A17" s="244"/>
      <c r="B17" s="185" t="s">
        <v>714</v>
      </c>
      <c r="C17" s="26" t="s">
        <v>189</v>
      </c>
      <c r="D17" s="26" t="s">
        <v>191</v>
      </c>
      <c r="E17" s="26" t="s">
        <v>630</v>
      </c>
      <c r="F17" s="26"/>
      <c r="G17" s="210">
        <f>SUM(G18:G22)</f>
        <v>2215.6</v>
      </c>
      <c r="H17" s="210">
        <f>SUM(H18:H22)</f>
        <v>2215.6</v>
      </c>
    </row>
    <row r="18" spans="1:8" ht="12.75" customHeight="1">
      <c r="A18" s="244"/>
      <c r="B18" s="185" t="s">
        <v>627</v>
      </c>
      <c r="C18" s="26" t="s">
        <v>189</v>
      </c>
      <c r="D18" s="26" t="s">
        <v>191</v>
      </c>
      <c r="E18" s="26" t="s">
        <v>630</v>
      </c>
      <c r="F18" s="26" t="s">
        <v>708</v>
      </c>
      <c r="G18" s="209">
        <f>'мун рай-2014-2015'!H130</f>
        <v>1747</v>
      </c>
      <c r="H18" s="209">
        <f>'мун рай-2014-2015'!I130</f>
        <v>1747</v>
      </c>
    </row>
    <row r="19" spans="1:8" ht="26.25" customHeight="1">
      <c r="A19" s="244"/>
      <c r="B19" s="185" t="s">
        <v>717</v>
      </c>
      <c r="C19" s="26" t="s">
        <v>189</v>
      </c>
      <c r="D19" s="26" t="s">
        <v>191</v>
      </c>
      <c r="E19" s="26" t="s">
        <v>630</v>
      </c>
      <c r="F19" s="26" t="s">
        <v>709</v>
      </c>
      <c r="G19" s="209">
        <f>'мун рай-2014-2015'!H131</f>
        <v>21.6</v>
      </c>
      <c r="H19" s="209">
        <f>'мун рай-2014-2015'!I131</f>
        <v>21.6</v>
      </c>
    </row>
    <row r="20" spans="1:8" ht="25.5">
      <c r="A20" s="244"/>
      <c r="B20" s="185" t="s">
        <v>631</v>
      </c>
      <c r="C20" s="26" t="s">
        <v>189</v>
      </c>
      <c r="D20" s="26" t="s">
        <v>191</v>
      </c>
      <c r="E20" s="26" t="s">
        <v>630</v>
      </c>
      <c r="F20" s="26" t="s">
        <v>710</v>
      </c>
      <c r="G20" s="209">
        <f>'мун рай-2014-2015'!H132</f>
        <v>94.5</v>
      </c>
      <c r="H20" s="209">
        <f>'мун рай-2014-2015'!I132</f>
        <v>94.5</v>
      </c>
    </row>
    <row r="21" spans="1:8" ht="26.25" customHeight="1">
      <c r="A21" s="244"/>
      <c r="B21" s="194" t="s">
        <v>845</v>
      </c>
      <c r="C21" s="26" t="s">
        <v>189</v>
      </c>
      <c r="D21" s="26" t="s">
        <v>191</v>
      </c>
      <c r="E21" s="26" t="s">
        <v>630</v>
      </c>
      <c r="F21" s="26" t="s">
        <v>706</v>
      </c>
      <c r="G21" s="209">
        <f>'мун рай-2014-2015'!H133</f>
        <v>352.5</v>
      </c>
      <c r="H21" s="209">
        <f>'мун рай-2014-2015'!I133</f>
        <v>352.5</v>
      </c>
    </row>
    <row r="22" spans="1:8" ht="14.25" customHeight="1">
      <c r="A22" s="244"/>
      <c r="B22" s="185" t="s">
        <v>718</v>
      </c>
      <c r="C22" s="26" t="s">
        <v>189</v>
      </c>
      <c r="D22" s="26" t="s">
        <v>191</v>
      </c>
      <c r="E22" s="26" t="s">
        <v>630</v>
      </c>
      <c r="F22" s="26" t="s">
        <v>711</v>
      </c>
      <c r="G22" s="209">
        <f>'мун рай-2014-2015'!H134</f>
        <v>0</v>
      </c>
      <c r="H22" s="209">
        <f>'мун рай-2014-2015'!I134</f>
        <v>0</v>
      </c>
    </row>
    <row r="23" spans="1:8" ht="26.25" customHeight="1">
      <c r="A23" s="244"/>
      <c r="B23" s="196" t="s">
        <v>767</v>
      </c>
      <c r="C23" s="26" t="s">
        <v>189</v>
      </c>
      <c r="D23" s="26" t="s">
        <v>191</v>
      </c>
      <c r="E23" s="60" t="s">
        <v>692</v>
      </c>
      <c r="F23" s="60"/>
      <c r="G23" s="209">
        <f>G24</f>
        <v>2302.1</v>
      </c>
      <c r="H23" s="209">
        <f>H24</f>
        <v>2302.1</v>
      </c>
    </row>
    <row r="24" spans="1:8" ht="13.5" customHeight="1">
      <c r="A24" s="244"/>
      <c r="B24" s="265" t="s">
        <v>627</v>
      </c>
      <c r="C24" s="26" t="s">
        <v>189</v>
      </c>
      <c r="D24" s="26" t="s">
        <v>191</v>
      </c>
      <c r="E24" s="266" t="s">
        <v>692</v>
      </c>
      <c r="F24" s="196">
        <v>121</v>
      </c>
      <c r="G24" s="208">
        <f>'мун рай-2014-2015'!H136</f>
        <v>2302.1</v>
      </c>
      <c r="H24" s="208">
        <f>'мун рай-2014-2015'!I136</f>
        <v>2302.1</v>
      </c>
    </row>
    <row r="25" spans="1:8" s="115" customFormat="1" ht="50.25" customHeight="1">
      <c r="A25" s="247"/>
      <c r="B25" s="241" t="s">
        <v>716</v>
      </c>
      <c r="C25" s="242" t="s">
        <v>189</v>
      </c>
      <c r="D25" s="242" t="s">
        <v>192</v>
      </c>
      <c r="E25" s="242"/>
      <c r="F25" s="242"/>
      <c r="G25" s="230">
        <f>G26</f>
        <v>34742.8</v>
      </c>
      <c r="H25" s="230">
        <f>H26</f>
        <v>34742.8</v>
      </c>
    </row>
    <row r="26" spans="1:8" ht="56.25" customHeight="1">
      <c r="A26" s="244"/>
      <c r="B26" s="185" t="s">
        <v>715</v>
      </c>
      <c r="C26" s="26" t="s">
        <v>189</v>
      </c>
      <c r="D26" s="26" t="s">
        <v>192</v>
      </c>
      <c r="E26" s="26" t="s">
        <v>624</v>
      </c>
      <c r="F26" s="26"/>
      <c r="G26" s="209">
        <f>G27</f>
        <v>34742.8</v>
      </c>
      <c r="H26" s="209">
        <f>H27</f>
        <v>34742.8</v>
      </c>
    </row>
    <row r="27" spans="1:8" ht="13.5" customHeight="1">
      <c r="A27" s="244"/>
      <c r="B27" s="185" t="s">
        <v>628</v>
      </c>
      <c r="C27" s="26" t="s">
        <v>189</v>
      </c>
      <c r="D27" s="26" t="s">
        <v>192</v>
      </c>
      <c r="E27" s="26" t="s">
        <v>629</v>
      </c>
      <c r="F27" s="26"/>
      <c r="G27" s="209">
        <f>G28+G34+G39+G44</f>
        <v>34742.8</v>
      </c>
      <c r="H27" s="209">
        <f>H28+H34+H39+H44</f>
        <v>34742.8</v>
      </c>
    </row>
    <row r="28" spans="1:8" ht="25.5" customHeight="1">
      <c r="A28" s="244"/>
      <c r="B28" s="185" t="s">
        <v>714</v>
      </c>
      <c r="C28" s="26" t="s">
        <v>189</v>
      </c>
      <c r="D28" s="26" t="s">
        <v>192</v>
      </c>
      <c r="E28" s="26" t="s">
        <v>630</v>
      </c>
      <c r="F28" s="26"/>
      <c r="G28" s="210">
        <f>SUM(G29:G33)</f>
        <v>32394.9</v>
      </c>
      <c r="H28" s="210">
        <f>SUM(H29:H33)</f>
        <v>32394.9</v>
      </c>
    </row>
    <row r="29" spans="1:8" ht="12.75" customHeight="1">
      <c r="A29" s="244"/>
      <c r="B29" s="185" t="s">
        <v>627</v>
      </c>
      <c r="C29" s="26" t="s">
        <v>189</v>
      </c>
      <c r="D29" s="26" t="s">
        <v>192</v>
      </c>
      <c r="E29" s="26" t="s">
        <v>630</v>
      </c>
      <c r="F29" s="26" t="s">
        <v>708</v>
      </c>
      <c r="G29" s="209">
        <f>'мун рай-2014-2015'!H19</f>
        <v>32037</v>
      </c>
      <c r="H29" s="209">
        <f>'мун рай-2014-2015'!I19</f>
        <v>32037</v>
      </c>
    </row>
    <row r="30" spans="1:8" ht="26.25" customHeight="1">
      <c r="A30" s="244"/>
      <c r="B30" s="185" t="s">
        <v>717</v>
      </c>
      <c r="C30" s="26" t="s">
        <v>189</v>
      </c>
      <c r="D30" s="26" t="s">
        <v>192</v>
      </c>
      <c r="E30" s="26" t="s">
        <v>630</v>
      </c>
      <c r="F30" s="26" t="s">
        <v>709</v>
      </c>
      <c r="G30" s="209">
        <f>'мун рай-2014-2015'!H20</f>
        <v>67.5</v>
      </c>
      <c r="H30" s="209">
        <f>'мун рай-2014-2015'!I20</f>
        <v>67.5</v>
      </c>
    </row>
    <row r="31" spans="1:8" ht="12.75" customHeight="1">
      <c r="A31" s="244"/>
      <c r="B31" s="185" t="s">
        <v>631</v>
      </c>
      <c r="C31" s="26" t="s">
        <v>189</v>
      </c>
      <c r="D31" s="26" t="s">
        <v>192</v>
      </c>
      <c r="E31" s="26" t="s">
        <v>630</v>
      </c>
      <c r="F31" s="26" t="s">
        <v>710</v>
      </c>
      <c r="G31" s="209">
        <f>'мун рай-2014-2015'!H21</f>
        <v>0</v>
      </c>
      <c r="H31" s="209">
        <f>'мун рай-2014-2015'!I21</f>
        <v>0</v>
      </c>
    </row>
    <row r="32" spans="1:8" ht="26.25" customHeight="1">
      <c r="A32" s="244"/>
      <c r="B32" s="194" t="s">
        <v>845</v>
      </c>
      <c r="C32" s="26" t="s">
        <v>189</v>
      </c>
      <c r="D32" s="26" t="s">
        <v>192</v>
      </c>
      <c r="E32" s="26" t="s">
        <v>630</v>
      </c>
      <c r="F32" s="26" t="s">
        <v>706</v>
      </c>
      <c r="G32" s="209">
        <f>'мун рай-2014-2015'!H22</f>
        <v>278.4</v>
      </c>
      <c r="H32" s="209">
        <f>'мун рай-2014-2015'!I22</f>
        <v>278.4</v>
      </c>
    </row>
    <row r="33" spans="1:8" ht="14.25" customHeight="1">
      <c r="A33" s="244"/>
      <c r="B33" s="185" t="s">
        <v>718</v>
      </c>
      <c r="C33" s="26" t="s">
        <v>189</v>
      </c>
      <c r="D33" s="26" t="s">
        <v>192</v>
      </c>
      <c r="E33" s="26" t="s">
        <v>630</v>
      </c>
      <c r="F33" s="26" t="s">
        <v>711</v>
      </c>
      <c r="G33" s="209">
        <f>'мун рай-2014-2015'!H23</f>
        <v>12</v>
      </c>
      <c r="H33" s="209">
        <f>'мун рай-2014-2015'!I23</f>
        <v>12</v>
      </c>
    </row>
    <row r="34" spans="1:8" ht="38.25" customHeight="1">
      <c r="A34" s="244"/>
      <c r="B34" s="185" t="s">
        <v>720</v>
      </c>
      <c r="C34" s="26" t="s">
        <v>189</v>
      </c>
      <c r="D34" s="26" t="s">
        <v>192</v>
      </c>
      <c r="E34" s="26" t="s">
        <v>632</v>
      </c>
      <c r="F34" s="26"/>
      <c r="G34" s="209">
        <f>SUM(G35:G38)</f>
        <v>1076.8</v>
      </c>
      <c r="H34" s="209">
        <f>SUM(H35:H38)</f>
        <v>1076.8</v>
      </c>
    </row>
    <row r="35" spans="1:8" ht="12.75" customHeight="1">
      <c r="A35" s="244"/>
      <c r="B35" s="185" t="s">
        <v>627</v>
      </c>
      <c r="C35" s="26" t="s">
        <v>189</v>
      </c>
      <c r="D35" s="26" t="s">
        <v>192</v>
      </c>
      <c r="E35" s="26" t="s">
        <v>632</v>
      </c>
      <c r="F35" s="26" t="s">
        <v>708</v>
      </c>
      <c r="G35" s="209">
        <f>'мун рай-2014-2015'!H25</f>
        <v>986.8</v>
      </c>
      <c r="H35" s="209">
        <f>'мун рай-2014-2015'!I25</f>
        <v>986.8</v>
      </c>
    </row>
    <row r="36" spans="1:8" ht="26.25" customHeight="1">
      <c r="A36" s="244"/>
      <c r="B36" s="185" t="s">
        <v>717</v>
      </c>
      <c r="C36" s="26" t="s">
        <v>189</v>
      </c>
      <c r="D36" s="26" t="s">
        <v>192</v>
      </c>
      <c r="E36" s="26" t="s">
        <v>632</v>
      </c>
      <c r="F36" s="26" t="s">
        <v>709</v>
      </c>
      <c r="G36" s="209">
        <f>'мун рай-2014-2015'!H26</f>
        <v>0</v>
      </c>
      <c r="H36" s="209">
        <f>'мун рай-2014-2015'!I26</f>
        <v>0</v>
      </c>
    </row>
    <row r="37" spans="1:8" ht="12.75" customHeight="1">
      <c r="A37" s="244"/>
      <c r="B37" s="185" t="s">
        <v>631</v>
      </c>
      <c r="C37" s="26" t="s">
        <v>189</v>
      </c>
      <c r="D37" s="26" t="s">
        <v>192</v>
      </c>
      <c r="E37" s="26" t="s">
        <v>632</v>
      </c>
      <c r="F37" s="26" t="s">
        <v>710</v>
      </c>
      <c r="G37" s="209">
        <f>'мун рай-2014-2015'!H27</f>
        <v>25.4</v>
      </c>
      <c r="H37" s="209">
        <f>'мун рай-2014-2015'!I27</f>
        <v>25.4</v>
      </c>
    </row>
    <row r="38" spans="1:8" ht="26.25" customHeight="1">
      <c r="A38" s="244"/>
      <c r="B38" s="194" t="s">
        <v>845</v>
      </c>
      <c r="C38" s="26" t="s">
        <v>189</v>
      </c>
      <c r="D38" s="26" t="s">
        <v>192</v>
      </c>
      <c r="E38" s="26" t="s">
        <v>632</v>
      </c>
      <c r="F38" s="26" t="s">
        <v>706</v>
      </c>
      <c r="G38" s="209">
        <f>'мун рай-2014-2015'!H28</f>
        <v>64.6</v>
      </c>
      <c r="H38" s="209">
        <f>'мун рай-2014-2015'!I28</f>
        <v>64.6</v>
      </c>
    </row>
    <row r="39" spans="1:8" ht="41.25" customHeight="1">
      <c r="A39" s="244"/>
      <c r="B39" s="55" t="s">
        <v>721</v>
      </c>
      <c r="C39" s="26" t="s">
        <v>189</v>
      </c>
      <c r="D39" s="26" t="s">
        <v>192</v>
      </c>
      <c r="E39" s="26" t="s">
        <v>633</v>
      </c>
      <c r="F39" s="26"/>
      <c r="G39" s="209">
        <f>SUM(G40:G43)</f>
        <v>540.6</v>
      </c>
      <c r="H39" s="209">
        <f>SUM(H40:H43)</f>
        <v>540.6</v>
      </c>
    </row>
    <row r="40" spans="1:8" ht="12.75" customHeight="1">
      <c r="A40" s="244"/>
      <c r="B40" s="185" t="s">
        <v>627</v>
      </c>
      <c r="C40" s="26" t="s">
        <v>189</v>
      </c>
      <c r="D40" s="26" t="s">
        <v>192</v>
      </c>
      <c r="E40" s="26" t="s">
        <v>633</v>
      </c>
      <c r="F40" s="26" t="s">
        <v>708</v>
      </c>
      <c r="G40" s="209">
        <f>'мун рай-2014-2015'!H30</f>
        <v>447.8</v>
      </c>
      <c r="H40" s="209">
        <f>'мун рай-2014-2015'!I30</f>
        <v>447.8</v>
      </c>
    </row>
    <row r="41" spans="1:8" ht="26.25" customHeight="1">
      <c r="A41" s="244"/>
      <c r="B41" s="185" t="s">
        <v>717</v>
      </c>
      <c r="C41" s="26" t="s">
        <v>189</v>
      </c>
      <c r="D41" s="26" t="s">
        <v>192</v>
      </c>
      <c r="E41" s="26" t="s">
        <v>633</v>
      </c>
      <c r="F41" s="26" t="s">
        <v>709</v>
      </c>
      <c r="G41" s="209">
        <f>'мун рай-2014-2015'!H31</f>
        <v>0</v>
      </c>
      <c r="H41" s="209">
        <f>'мун рай-2014-2015'!I31</f>
        <v>0</v>
      </c>
    </row>
    <row r="42" spans="1:8" ht="12.75" customHeight="1">
      <c r="A42" s="244"/>
      <c r="B42" s="185" t="s">
        <v>631</v>
      </c>
      <c r="C42" s="26" t="s">
        <v>189</v>
      </c>
      <c r="D42" s="26" t="s">
        <v>192</v>
      </c>
      <c r="E42" s="26" t="s">
        <v>633</v>
      </c>
      <c r="F42" s="26" t="s">
        <v>710</v>
      </c>
      <c r="G42" s="209">
        <f>'мун рай-2014-2015'!H32</f>
        <v>26.4</v>
      </c>
      <c r="H42" s="209">
        <f>'мун рай-2014-2015'!I32</f>
        <v>26.4</v>
      </c>
    </row>
    <row r="43" spans="1:8" ht="26.25" customHeight="1">
      <c r="A43" s="244"/>
      <c r="B43" s="194" t="s">
        <v>845</v>
      </c>
      <c r="C43" s="26" t="s">
        <v>189</v>
      </c>
      <c r="D43" s="26" t="s">
        <v>192</v>
      </c>
      <c r="E43" s="26" t="s">
        <v>633</v>
      </c>
      <c r="F43" s="26" t="s">
        <v>706</v>
      </c>
      <c r="G43" s="209">
        <f>'мун рай-2014-2015'!H33</f>
        <v>66.4</v>
      </c>
      <c r="H43" s="209">
        <f>'мун рай-2014-2015'!I33</f>
        <v>66.4</v>
      </c>
    </row>
    <row r="44" spans="1:8" ht="39.75" customHeight="1">
      <c r="A44" s="244"/>
      <c r="B44" s="185" t="s">
        <v>722</v>
      </c>
      <c r="C44" s="26" t="s">
        <v>189</v>
      </c>
      <c r="D44" s="26" t="s">
        <v>192</v>
      </c>
      <c r="E44" s="26" t="s">
        <v>634</v>
      </c>
      <c r="F44" s="26"/>
      <c r="G44" s="210">
        <f>SUM(G45:G48)</f>
        <v>730.5</v>
      </c>
      <c r="H44" s="210">
        <f>SUM(H45:H48)</f>
        <v>730.5</v>
      </c>
    </row>
    <row r="45" spans="1:8" ht="12.75" customHeight="1">
      <c r="A45" s="244"/>
      <c r="B45" s="185" t="s">
        <v>627</v>
      </c>
      <c r="C45" s="26" t="s">
        <v>189</v>
      </c>
      <c r="D45" s="26" t="s">
        <v>192</v>
      </c>
      <c r="E45" s="26" t="s">
        <v>634</v>
      </c>
      <c r="F45" s="26" t="s">
        <v>708</v>
      </c>
      <c r="G45" s="209">
        <f>'мун рай-2014-2015'!H35</f>
        <v>691.6</v>
      </c>
      <c r="H45" s="209">
        <f>'мун рай-2014-2015'!I35</f>
        <v>691.6</v>
      </c>
    </row>
    <row r="46" spans="1:8" ht="26.25" customHeight="1">
      <c r="A46" s="244"/>
      <c r="B46" s="185" t="s">
        <v>717</v>
      </c>
      <c r="C46" s="26" t="s">
        <v>189</v>
      </c>
      <c r="D46" s="26" t="s">
        <v>192</v>
      </c>
      <c r="E46" s="26" t="s">
        <v>634</v>
      </c>
      <c r="F46" s="26" t="s">
        <v>709</v>
      </c>
      <c r="G46" s="209">
        <f>'мун рай-2014-2015'!H36</f>
        <v>0</v>
      </c>
      <c r="H46" s="209">
        <f>'мун рай-2014-2015'!I36</f>
        <v>0</v>
      </c>
    </row>
    <row r="47" spans="1:8" ht="12.75" customHeight="1">
      <c r="A47" s="244"/>
      <c r="B47" s="185" t="s">
        <v>631</v>
      </c>
      <c r="C47" s="26" t="s">
        <v>189</v>
      </c>
      <c r="D47" s="26" t="s">
        <v>192</v>
      </c>
      <c r="E47" s="26" t="s">
        <v>634</v>
      </c>
      <c r="F47" s="26" t="s">
        <v>710</v>
      </c>
      <c r="G47" s="209">
        <f>'мун рай-2014-2015'!H37</f>
        <v>15</v>
      </c>
      <c r="H47" s="209">
        <f>'мун рай-2014-2015'!I37</f>
        <v>15</v>
      </c>
    </row>
    <row r="48" spans="1:8" ht="26.25" customHeight="1">
      <c r="A48" s="244"/>
      <c r="B48" s="194" t="s">
        <v>845</v>
      </c>
      <c r="C48" s="26" t="s">
        <v>189</v>
      </c>
      <c r="D48" s="26" t="s">
        <v>192</v>
      </c>
      <c r="E48" s="26" t="s">
        <v>634</v>
      </c>
      <c r="F48" s="26" t="s">
        <v>706</v>
      </c>
      <c r="G48" s="209">
        <f>'мун рай-2014-2015'!H38</f>
        <v>23.9</v>
      </c>
      <c r="H48" s="209">
        <f>'мун рай-2014-2015'!I38</f>
        <v>23.9</v>
      </c>
    </row>
    <row r="49" spans="1:8" s="115" customFormat="1" ht="42" customHeight="1">
      <c r="A49" s="247"/>
      <c r="B49" s="229" t="s">
        <v>768</v>
      </c>
      <c r="C49" s="54" t="s">
        <v>189</v>
      </c>
      <c r="D49" s="54" t="s">
        <v>169</v>
      </c>
      <c r="E49" s="53"/>
      <c r="F49" s="54"/>
      <c r="G49" s="222">
        <f>G50</f>
        <v>6425.9</v>
      </c>
      <c r="H49" s="222">
        <f>H50</f>
        <v>6425.9</v>
      </c>
    </row>
    <row r="50" spans="1:8" s="220" customFormat="1" ht="52.5" customHeight="1">
      <c r="A50" s="248"/>
      <c r="B50" s="217" t="s">
        <v>766</v>
      </c>
      <c r="C50" s="62" t="s">
        <v>189</v>
      </c>
      <c r="D50" s="62" t="s">
        <v>169</v>
      </c>
      <c r="E50" s="62" t="s">
        <v>624</v>
      </c>
      <c r="F50" s="62"/>
      <c r="G50" s="224">
        <f>G51+G64</f>
        <v>6425.9</v>
      </c>
      <c r="H50" s="224">
        <f>H51+H64</f>
        <v>6425.9</v>
      </c>
    </row>
    <row r="51" spans="1:8" ht="13.5" customHeight="1">
      <c r="A51" s="244"/>
      <c r="B51" s="185" t="s">
        <v>628</v>
      </c>
      <c r="C51" s="60" t="s">
        <v>189</v>
      </c>
      <c r="D51" s="60" t="s">
        <v>169</v>
      </c>
      <c r="E51" s="26" t="s">
        <v>629</v>
      </c>
      <c r="F51" s="26"/>
      <c r="G51" s="209">
        <f>G52+G58</f>
        <v>5735.299999999999</v>
      </c>
      <c r="H51" s="209">
        <f>H52+H58</f>
        <v>5735.299999999999</v>
      </c>
    </row>
    <row r="52" spans="1:8" ht="25.5" customHeight="1">
      <c r="A52" s="244"/>
      <c r="B52" s="185" t="s">
        <v>714</v>
      </c>
      <c r="C52" s="60" t="s">
        <v>189</v>
      </c>
      <c r="D52" s="60" t="s">
        <v>169</v>
      </c>
      <c r="E52" s="26" t="s">
        <v>630</v>
      </c>
      <c r="F52" s="26"/>
      <c r="G52" s="210">
        <f>SUM(G53:G57)</f>
        <v>5373.9</v>
      </c>
      <c r="H52" s="210">
        <f>SUM(H53:H57)</f>
        <v>5373.9</v>
      </c>
    </row>
    <row r="53" spans="1:8" ht="12.75" customHeight="1">
      <c r="A53" s="244"/>
      <c r="B53" s="185" t="s">
        <v>627</v>
      </c>
      <c r="C53" s="60" t="s">
        <v>189</v>
      </c>
      <c r="D53" s="60" t="s">
        <v>169</v>
      </c>
      <c r="E53" s="26" t="s">
        <v>630</v>
      </c>
      <c r="F53" s="26" t="s">
        <v>708</v>
      </c>
      <c r="G53" s="209">
        <f>'мун рай-2014-2015'!H143+'мун рай-2014-2015'!H179</f>
        <v>5201.099999999999</v>
      </c>
      <c r="H53" s="209">
        <f>'мун рай-2014-2015'!I143+'мун рай-2014-2015'!I179</f>
        <v>5201.099999999999</v>
      </c>
    </row>
    <row r="54" spans="1:8" ht="26.25" customHeight="1">
      <c r="A54" s="244"/>
      <c r="B54" s="185" t="s">
        <v>717</v>
      </c>
      <c r="C54" s="60" t="s">
        <v>189</v>
      </c>
      <c r="D54" s="60" t="s">
        <v>169</v>
      </c>
      <c r="E54" s="26" t="s">
        <v>630</v>
      </c>
      <c r="F54" s="26" t="s">
        <v>709</v>
      </c>
      <c r="G54" s="209">
        <f>'мун рай-2014-2015'!H144+'мун рай-2014-2015'!H180</f>
        <v>17.5</v>
      </c>
      <c r="H54" s="209">
        <f>'мун рай-2014-2015'!I144+'мун рай-2014-2015'!I180</f>
        <v>17.5</v>
      </c>
    </row>
    <row r="55" spans="1:8" ht="25.5">
      <c r="A55" s="244"/>
      <c r="B55" s="185" t="s">
        <v>631</v>
      </c>
      <c r="C55" s="60" t="s">
        <v>189</v>
      </c>
      <c r="D55" s="60" t="s">
        <v>169</v>
      </c>
      <c r="E55" s="26" t="s">
        <v>630</v>
      </c>
      <c r="F55" s="26" t="s">
        <v>710</v>
      </c>
      <c r="G55" s="209">
        <f>'мун рай-2014-2015'!H145+'мун рай-2014-2015'!H181</f>
        <v>99.2</v>
      </c>
      <c r="H55" s="209">
        <f>'мун рай-2014-2015'!I145+'мун рай-2014-2015'!I181</f>
        <v>99.2</v>
      </c>
    </row>
    <row r="56" spans="1:8" ht="26.25" customHeight="1">
      <c r="A56" s="244"/>
      <c r="B56" s="194" t="s">
        <v>845</v>
      </c>
      <c r="C56" s="60" t="s">
        <v>189</v>
      </c>
      <c r="D56" s="60" t="s">
        <v>169</v>
      </c>
      <c r="E56" s="26" t="s">
        <v>630</v>
      </c>
      <c r="F56" s="26" t="s">
        <v>706</v>
      </c>
      <c r="G56" s="209">
        <f>'мун рай-2014-2015'!H146+'мун рай-2014-2015'!H182</f>
        <v>56.099999999999994</v>
      </c>
      <c r="H56" s="209">
        <f>'мун рай-2014-2015'!I146+'мун рай-2014-2015'!I182</f>
        <v>56.099999999999994</v>
      </c>
    </row>
    <row r="57" spans="1:8" ht="16.5" customHeight="1">
      <c r="A57" s="244"/>
      <c r="B57" s="185" t="s">
        <v>718</v>
      </c>
      <c r="C57" s="60" t="s">
        <v>189</v>
      </c>
      <c r="D57" s="60" t="s">
        <v>169</v>
      </c>
      <c r="E57" s="26" t="s">
        <v>630</v>
      </c>
      <c r="F57" s="26" t="s">
        <v>711</v>
      </c>
      <c r="G57" s="209">
        <f>'мун рай-2014-2015'!H147+'мун рай-2014-2015'!H183</f>
        <v>0</v>
      </c>
      <c r="H57" s="209">
        <f>'мун рай-2014-2015'!I147+'мун рай-2014-2015'!I183</f>
        <v>0</v>
      </c>
    </row>
    <row r="58" spans="1:8" ht="38.25">
      <c r="A58" s="244"/>
      <c r="B58" s="185" t="s">
        <v>783</v>
      </c>
      <c r="C58" s="60" t="s">
        <v>189</v>
      </c>
      <c r="D58" s="60" t="s">
        <v>169</v>
      </c>
      <c r="E58" s="26" t="s">
        <v>698</v>
      </c>
      <c r="F58" s="26"/>
      <c r="G58" s="210">
        <f>SUM(G59:G63)</f>
        <v>361.4</v>
      </c>
      <c r="H58" s="210">
        <f>SUM(H59:H63)</f>
        <v>361.4</v>
      </c>
    </row>
    <row r="59" spans="1:8" ht="12.75" customHeight="1">
      <c r="A59" s="244"/>
      <c r="B59" s="185" t="s">
        <v>627</v>
      </c>
      <c r="C59" s="60" t="s">
        <v>189</v>
      </c>
      <c r="D59" s="60" t="s">
        <v>169</v>
      </c>
      <c r="E59" s="26" t="s">
        <v>698</v>
      </c>
      <c r="F59" s="26" t="s">
        <v>708</v>
      </c>
      <c r="G59" s="209">
        <f>'мун рай-2014-2015'!H185</f>
        <v>322</v>
      </c>
      <c r="H59" s="209">
        <f>'мун рай-2014-2015'!I185</f>
        <v>322</v>
      </c>
    </row>
    <row r="60" spans="1:8" ht="26.25" customHeight="1">
      <c r="A60" s="244"/>
      <c r="B60" s="185" t="s">
        <v>717</v>
      </c>
      <c r="C60" s="60" t="s">
        <v>189</v>
      </c>
      <c r="D60" s="60" t="s">
        <v>169</v>
      </c>
      <c r="E60" s="26" t="s">
        <v>698</v>
      </c>
      <c r="F60" s="26" t="s">
        <v>709</v>
      </c>
      <c r="G60" s="209">
        <f>'мун рай-2014-2015'!H186</f>
        <v>0</v>
      </c>
      <c r="H60" s="209">
        <f>'мун рай-2014-2015'!I186</f>
        <v>0</v>
      </c>
    </row>
    <row r="61" spans="1:8" ht="25.5">
      <c r="A61" s="244"/>
      <c r="B61" s="185" t="s">
        <v>631</v>
      </c>
      <c r="C61" s="60" t="s">
        <v>189</v>
      </c>
      <c r="D61" s="60" t="s">
        <v>169</v>
      </c>
      <c r="E61" s="26" t="s">
        <v>698</v>
      </c>
      <c r="F61" s="26" t="s">
        <v>710</v>
      </c>
      <c r="G61" s="209">
        <f>'мун рай-2014-2015'!H187</f>
        <v>24</v>
      </c>
      <c r="H61" s="209">
        <f>'мун рай-2014-2015'!I187</f>
        <v>24</v>
      </c>
    </row>
    <row r="62" spans="1:8" ht="26.25" customHeight="1">
      <c r="A62" s="244"/>
      <c r="B62" s="194" t="s">
        <v>845</v>
      </c>
      <c r="C62" s="60" t="s">
        <v>189</v>
      </c>
      <c r="D62" s="60" t="s">
        <v>169</v>
      </c>
      <c r="E62" s="26" t="s">
        <v>698</v>
      </c>
      <c r="F62" s="26" t="s">
        <v>706</v>
      </c>
      <c r="G62" s="209">
        <f>'мун рай-2014-2015'!H188</f>
        <v>15.4</v>
      </c>
      <c r="H62" s="209">
        <f>'мун рай-2014-2015'!I188</f>
        <v>15.4</v>
      </c>
    </row>
    <row r="63" spans="1:8" ht="14.25" customHeight="1">
      <c r="A63" s="244"/>
      <c r="B63" s="194" t="s">
        <v>718</v>
      </c>
      <c r="C63" s="60" t="s">
        <v>189</v>
      </c>
      <c r="D63" s="60" t="s">
        <v>169</v>
      </c>
      <c r="E63" s="26" t="s">
        <v>698</v>
      </c>
      <c r="F63" s="26" t="s">
        <v>711</v>
      </c>
      <c r="G63" s="209">
        <f>'мун рай-2014-2015'!H189</f>
        <v>0</v>
      </c>
      <c r="H63" s="209">
        <f>'мун рай-2014-2015'!I189</f>
        <v>0</v>
      </c>
    </row>
    <row r="64" spans="1:8" ht="24.75" customHeight="1">
      <c r="A64" s="244"/>
      <c r="B64" s="185" t="s">
        <v>769</v>
      </c>
      <c r="C64" s="60" t="s">
        <v>189</v>
      </c>
      <c r="D64" s="60" t="s">
        <v>169</v>
      </c>
      <c r="E64" s="26" t="s">
        <v>694</v>
      </c>
      <c r="F64" s="26"/>
      <c r="G64" s="209">
        <f>G65</f>
        <v>690.6</v>
      </c>
      <c r="H64" s="209">
        <f>H65</f>
        <v>690.6</v>
      </c>
    </row>
    <row r="65" spans="1:8" ht="12.75" customHeight="1">
      <c r="A65" s="244"/>
      <c r="B65" s="185" t="s">
        <v>627</v>
      </c>
      <c r="C65" s="60" t="s">
        <v>189</v>
      </c>
      <c r="D65" s="60" t="s">
        <v>169</v>
      </c>
      <c r="E65" s="26" t="s">
        <v>694</v>
      </c>
      <c r="F65" s="26" t="s">
        <v>708</v>
      </c>
      <c r="G65" s="209">
        <f>'мун рай-2014-2015'!H149</f>
        <v>690.6</v>
      </c>
      <c r="H65" s="209">
        <f>'мун рай-2014-2015'!I149</f>
        <v>690.6</v>
      </c>
    </row>
    <row r="66" spans="1:8" s="115" customFormat="1" ht="13.5">
      <c r="A66" s="247"/>
      <c r="B66" s="267" t="s">
        <v>635</v>
      </c>
      <c r="C66" s="54" t="s">
        <v>189</v>
      </c>
      <c r="D66" s="54" t="s">
        <v>605</v>
      </c>
      <c r="E66" s="54"/>
      <c r="F66" s="54"/>
      <c r="G66" s="228">
        <f aca="true" t="shared" si="1" ref="G66:H68">G67</f>
        <v>1000</v>
      </c>
      <c r="H66" s="228">
        <f t="shared" si="1"/>
        <v>1000</v>
      </c>
    </row>
    <row r="67" spans="1:8" s="220" customFormat="1" ht="13.5" customHeight="1">
      <c r="A67" s="248"/>
      <c r="B67" s="268" t="s">
        <v>635</v>
      </c>
      <c r="C67" s="24" t="s">
        <v>189</v>
      </c>
      <c r="D67" s="24" t="s">
        <v>605</v>
      </c>
      <c r="E67" s="24" t="s">
        <v>636</v>
      </c>
      <c r="F67" s="24"/>
      <c r="G67" s="227">
        <f t="shared" si="1"/>
        <v>1000</v>
      </c>
      <c r="H67" s="227">
        <f t="shared" si="1"/>
        <v>1000</v>
      </c>
    </row>
    <row r="68" spans="1:8" ht="14.25" customHeight="1">
      <c r="A68" s="244"/>
      <c r="B68" s="183" t="s">
        <v>723</v>
      </c>
      <c r="C68" s="26" t="s">
        <v>189</v>
      </c>
      <c r="D68" s="26" t="s">
        <v>605</v>
      </c>
      <c r="E68" s="26" t="s">
        <v>637</v>
      </c>
      <c r="F68" s="26"/>
      <c r="G68" s="210">
        <f t="shared" si="1"/>
        <v>1000</v>
      </c>
      <c r="H68" s="210">
        <f t="shared" si="1"/>
        <v>1000</v>
      </c>
    </row>
    <row r="69" spans="1:8" ht="12.75" customHeight="1">
      <c r="A69" s="244"/>
      <c r="B69" s="185" t="s">
        <v>638</v>
      </c>
      <c r="C69" s="26" t="s">
        <v>189</v>
      </c>
      <c r="D69" s="26" t="s">
        <v>605</v>
      </c>
      <c r="E69" s="26" t="s">
        <v>637</v>
      </c>
      <c r="F69" s="26" t="s">
        <v>724</v>
      </c>
      <c r="G69" s="210">
        <f>'мун рай-2014-2015'!H42</f>
        <v>1000</v>
      </c>
      <c r="H69" s="210">
        <f>'мун рай-2014-2015'!I42</f>
        <v>1000</v>
      </c>
    </row>
    <row r="70" spans="1:8" s="115" customFormat="1" ht="13.5" customHeight="1">
      <c r="A70" s="247"/>
      <c r="B70" s="229" t="s">
        <v>639</v>
      </c>
      <c r="C70" s="54" t="s">
        <v>189</v>
      </c>
      <c r="D70" s="54" t="s">
        <v>459</v>
      </c>
      <c r="E70" s="54"/>
      <c r="F70" s="54"/>
      <c r="G70" s="228">
        <f>G71+G84+G87+G93</f>
        <v>16979.7</v>
      </c>
      <c r="H70" s="228">
        <f>H71+H84+H87+H93</f>
        <v>15719.6</v>
      </c>
    </row>
    <row r="71" spans="1:8" s="220" customFormat="1" ht="49.5" customHeight="1">
      <c r="A71" s="248"/>
      <c r="B71" s="225" t="s">
        <v>715</v>
      </c>
      <c r="C71" s="236" t="s">
        <v>189</v>
      </c>
      <c r="D71" s="236" t="s">
        <v>459</v>
      </c>
      <c r="E71" s="24" t="s">
        <v>624</v>
      </c>
      <c r="F71" s="24"/>
      <c r="G71" s="224">
        <f>G72</f>
        <v>3972</v>
      </c>
      <c r="H71" s="224">
        <f>H72</f>
        <v>3972</v>
      </c>
    </row>
    <row r="72" spans="1:8" ht="13.5" customHeight="1">
      <c r="A72" s="244"/>
      <c r="B72" s="185" t="s">
        <v>628</v>
      </c>
      <c r="C72" s="184" t="s">
        <v>189</v>
      </c>
      <c r="D72" s="184" t="s">
        <v>459</v>
      </c>
      <c r="E72" s="26" t="s">
        <v>629</v>
      </c>
      <c r="F72" s="26"/>
      <c r="G72" s="209">
        <f>G73+G79</f>
        <v>3972</v>
      </c>
      <c r="H72" s="209">
        <f>H73+H79</f>
        <v>3972</v>
      </c>
    </row>
    <row r="73" spans="1:8" ht="25.5" customHeight="1">
      <c r="A73" s="244"/>
      <c r="B73" s="185" t="s">
        <v>714</v>
      </c>
      <c r="C73" s="184" t="s">
        <v>189</v>
      </c>
      <c r="D73" s="184" t="s">
        <v>459</v>
      </c>
      <c r="E73" s="26" t="s">
        <v>630</v>
      </c>
      <c r="F73" s="26"/>
      <c r="G73" s="210">
        <f>SUM(G74:G78)</f>
        <v>3494</v>
      </c>
      <c r="H73" s="210">
        <f>SUM(H74:H78)</f>
        <v>3494</v>
      </c>
    </row>
    <row r="74" spans="1:8" ht="12.75" customHeight="1">
      <c r="A74" s="244"/>
      <c r="B74" s="185" t="s">
        <v>627</v>
      </c>
      <c r="C74" s="184" t="s">
        <v>189</v>
      </c>
      <c r="D74" s="184" t="s">
        <v>459</v>
      </c>
      <c r="E74" s="26" t="s">
        <v>630</v>
      </c>
      <c r="F74" s="26" t="s">
        <v>708</v>
      </c>
      <c r="G74" s="209">
        <f>'мун рай-2014-2015'!H156</f>
        <v>3289</v>
      </c>
      <c r="H74" s="209">
        <f>'мун рай-2014-2015'!I156</f>
        <v>3289</v>
      </c>
    </row>
    <row r="75" spans="1:8" ht="26.25" customHeight="1">
      <c r="A75" s="244"/>
      <c r="B75" s="185" t="s">
        <v>717</v>
      </c>
      <c r="C75" s="184" t="s">
        <v>189</v>
      </c>
      <c r="D75" s="184" t="s">
        <v>459</v>
      </c>
      <c r="E75" s="26" t="s">
        <v>630</v>
      </c>
      <c r="F75" s="26" t="s">
        <v>709</v>
      </c>
      <c r="G75" s="209">
        <f>'мун рай-2014-2015'!H157</f>
        <v>37.5</v>
      </c>
      <c r="H75" s="209">
        <f>'мун рай-2014-2015'!I157</f>
        <v>37.5</v>
      </c>
    </row>
    <row r="76" spans="1:8" ht="25.5">
      <c r="A76" s="244"/>
      <c r="B76" s="185" t="s">
        <v>631</v>
      </c>
      <c r="C76" s="184" t="s">
        <v>189</v>
      </c>
      <c r="D76" s="184" t="s">
        <v>459</v>
      </c>
      <c r="E76" s="26" t="s">
        <v>630</v>
      </c>
      <c r="F76" s="26" t="s">
        <v>710</v>
      </c>
      <c r="G76" s="209">
        <f>'мун рай-2014-2015'!H158</f>
        <v>143</v>
      </c>
      <c r="H76" s="209">
        <f>'мун рай-2014-2015'!I158</f>
        <v>143</v>
      </c>
    </row>
    <row r="77" spans="1:8" ht="26.25" customHeight="1">
      <c r="A77" s="244"/>
      <c r="B77" s="194" t="s">
        <v>845</v>
      </c>
      <c r="C77" s="184" t="s">
        <v>189</v>
      </c>
      <c r="D77" s="184" t="s">
        <v>459</v>
      </c>
      <c r="E77" s="26" t="s">
        <v>630</v>
      </c>
      <c r="F77" s="26" t="s">
        <v>706</v>
      </c>
      <c r="G77" s="209">
        <f>'мун рай-2014-2015'!H159</f>
        <v>24.5</v>
      </c>
      <c r="H77" s="209">
        <f>'мун рай-2014-2015'!I159</f>
        <v>24.5</v>
      </c>
    </row>
    <row r="78" spans="1:8" ht="14.25" customHeight="1">
      <c r="A78" s="244"/>
      <c r="B78" s="185" t="s">
        <v>718</v>
      </c>
      <c r="C78" s="184" t="s">
        <v>189</v>
      </c>
      <c r="D78" s="184" t="s">
        <v>459</v>
      </c>
      <c r="E78" s="26" t="s">
        <v>630</v>
      </c>
      <c r="F78" s="26" t="s">
        <v>711</v>
      </c>
      <c r="G78" s="209">
        <f>'мун рай-2014-2015'!H160</f>
        <v>0</v>
      </c>
      <c r="H78" s="209">
        <f>'мун рай-2014-2015'!I160</f>
        <v>0</v>
      </c>
    </row>
    <row r="79" spans="1:8" ht="39.75" customHeight="1">
      <c r="A79" s="244"/>
      <c r="B79" s="185" t="s">
        <v>722</v>
      </c>
      <c r="C79" s="184" t="s">
        <v>189</v>
      </c>
      <c r="D79" s="184" t="s">
        <v>459</v>
      </c>
      <c r="E79" s="26" t="s">
        <v>634</v>
      </c>
      <c r="F79" s="26"/>
      <c r="G79" s="210">
        <f>SUM(G80:G83)</f>
        <v>478</v>
      </c>
      <c r="H79" s="210">
        <f>SUM(H80:H83)</f>
        <v>478</v>
      </c>
    </row>
    <row r="80" spans="1:8" ht="12.75" customHeight="1">
      <c r="A80" s="244"/>
      <c r="B80" s="185" t="s">
        <v>627</v>
      </c>
      <c r="C80" s="184" t="s">
        <v>189</v>
      </c>
      <c r="D80" s="184" t="s">
        <v>459</v>
      </c>
      <c r="E80" s="26" t="s">
        <v>634</v>
      </c>
      <c r="F80" s="26" t="s">
        <v>708</v>
      </c>
      <c r="G80" s="209">
        <f>'мун рай-2014-2015'!H162</f>
        <v>447.6</v>
      </c>
      <c r="H80" s="209">
        <f>'мун рай-2014-2015'!I162</f>
        <v>447.6</v>
      </c>
    </row>
    <row r="81" spans="1:8" ht="26.25" customHeight="1">
      <c r="A81" s="244"/>
      <c r="B81" s="185" t="s">
        <v>717</v>
      </c>
      <c r="C81" s="184" t="s">
        <v>189</v>
      </c>
      <c r="D81" s="184" t="s">
        <v>459</v>
      </c>
      <c r="E81" s="26" t="s">
        <v>634</v>
      </c>
      <c r="F81" s="26" t="s">
        <v>709</v>
      </c>
      <c r="G81" s="209">
        <f>'мун рай-2014-2015'!H163</f>
        <v>4</v>
      </c>
      <c r="H81" s="209">
        <f>'мун рай-2014-2015'!I163</f>
        <v>4</v>
      </c>
    </row>
    <row r="82" spans="1:8" ht="12.75" customHeight="1">
      <c r="A82" s="244"/>
      <c r="B82" s="185" t="s">
        <v>631</v>
      </c>
      <c r="C82" s="184" t="s">
        <v>189</v>
      </c>
      <c r="D82" s="184" t="s">
        <v>459</v>
      </c>
      <c r="E82" s="26" t="s">
        <v>634</v>
      </c>
      <c r="F82" s="26" t="s">
        <v>710</v>
      </c>
      <c r="G82" s="209">
        <f>'мун рай-2014-2015'!H164</f>
        <v>15.7</v>
      </c>
      <c r="H82" s="209">
        <f>'мун рай-2014-2015'!I164</f>
        <v>15.7</v>
      </c>
    </row>
    <row r="83" spans="1:8" ht="26.25" customHeight="1">
      <c r="A83" s="244"/>
      <c r="B83" s="194" t="s">
        <v>845</v>
      </c>
      <c r="C83" s="184" t="s">
        <v>189</v>
      </c>
      <c r="D83" s="184" t="s">
        <v>459</v>
      </c>
      <c r="E83" s="26" t="s">
        <v>634</v>
      </c>
      <c r="F83" s="26" t="s">
        <v>706</v>
      </c>
      <c r="G83" s="209">
        <f>'мун рай-2014-2015'!H165</f>
        <v>10.7</v>
      </c>
      <c r="H83" s="209">
        <f>'мун рай-2014-2015'!I165</f>
        <v>10.7</v>
      </c>
    </row>
    <row r="84" spans="1:8" s="220" customFormat="1" ht="37.5" customHeight="1">
      <c r="A84" s="248"/>
      <c r="B84" s="225" t="s">
        <v>782</v>
      </c>
      <c r="C84" s="24" t="s">
        <v>189</v>
      </c>
      <c r="D84" s="24" t="s">
        <v>459</v>
      </c>
      <c r="E84" s="24" t="s">
        <v>695</v>
      </c>
      <c r="F84" s="24"/>
      <c r="G84" s="224">
        <f>G85</f>
        <v>350</v>
      </c>
      <c r="H84" s="224">
        <f>H85</f>
        <v>200</v>
      </c>
    </row>
    <row r="85" spans="1:8" ht="25.5" customHeight="1">
      <c r="A85" s="244"/>
      <c r="B85" s="185" t="s">
        <v>696</v>
      </c>
      <c r="C85" s="26" t="s">
        <v>189</v>
      </c>
      <c r="D85" s="26" t="s">
        <v>459</v>
      </c>
      <c r="E85" s="26" t="s">
        <v>697</v>
      </c>
      <c r="F85" s="26"/>
      <c r="G85" s="209">
        <f>G86</f>
        <v>350</v>
      </c>
      <c r="H85" s="209">
        <f>H86</f>
        <v>200</v>
      </c>
    </row>
    <row r="86" spans="1:8" ht="26.25" customHeight="1">
      <c r="A86" s="244"/>
      <c r="B86" s="194" t="s">
        <v>845</v>
      </c>
      <c r="C86" s="184" t="s">
        <v>189</v>
      </c>
      <c r="D86" s="184" t="s">
        <v>459</v>
      </c>
      <c r="E86" s="26" t="s">
        <v>697</v>
      </c>
      <c r="F86" s="26" t="s">
        <v>706</v>
      </c>
      <c r="G86" s="209">
        <f>'мун рай-2014-2015'!H168</f>
        <v>350</v>
      </c>
      <c r="H86" s="209">
        <f>'мун рай-2014-2015'!I168</f>
        <v>200</v>
      </c>
    </row>
    <row r="87" spans="1:8" s="220" customFormat="1" ht="27" customHeight="1">
      <c r="A87" s="248"/>
      <c r="B87" s="225" t="s">
        <v>90</v>
      </c>
      <c r="C87" s="24" t="s">
        <v>189</v>
      </c>
      <c r="D87" s="24" t="s">
        <v>459</v>
      </c>
      <c r="E87" s="24" t="s">
        <v>640</v>
      </c>
      <c r="F87" s="24"/>
      <c r="G87" s="227">
        <f>G88</f>
        <v>325.5</v>
      </c>
      <c r="H87" s="227">
        <f aca="true" t="shared" si="2" ref="G87:H89">H88</f>
        <v>225.5</v>
      </c>
    </row>
    <row r="88" spans="1:8" ht="12.75">
      <c r="A88" s="244"/>
      <c r="B88" s="185" t="s">
        <v>91</v>
      </c>
      <c r="C88" s="26" t="s">
        <v>189</v>
      </c>
      <c r="D88" s="26" t="s">
        <v>459</v>
      </c>
      <c r="E88" s="26" t="s">
        <v>641</v>
      </c>
      <c r="F88" s="26"/>
      <c r="G88" s="209">
        <f>G89+G91</f>
        <v>325.5</v>
      </c>
      <c r="H88" s="209">
        <f>H89+H91</f>
        <v>225.5</v>
      </c>
    </row>
    <row r="89" spans="1:8" ht="38.25" customHeight="1">
      <c r="A89" s="244"/>
      <c r="B89" s="185" t="s">
        <v>642</v>
      </c>
      <c r="C89" s="26" t="s">
        <v>189</v>
      </c>
      <c r="D89" s="26" t="s">
        <v>459</v>
      </c>
      <c r="E89" s="26" t="s">
        <v>643</v>
      </c>
      <c r="F89" s="26"/>
      <c r="G89" s="209">
        <f t="shared" si="2"/>
        <v>175.5</v>
      </c>
      <c r="H89" s="209">
        <f t="shared" si="2"/>
        <v>175.5</v>
      </c>
    </row>
    <row r="90" spans="1:8" ht="26.25" customHeight="1">
      <c r="A90" s="244"/>
      <c r="B90" s="194" t="s">
        <v>845</v>
      </c>
      <c r="C90" s="26" t="s">
        <v>189</v>
      </c>
      <c r="D90" s="26" t="s">
        <v>459</v>
      </c>
      <c r="E90" s="26" t="s">
        <v>643</v>
      </c>
      <c r="F90" s="26" t="s">
        <v>706</v>
      </c>
      <c r="G90" s="209">
        <f>'мун рай-2014-2015'!H47</f>
        <v>175.5</v>
      </c>
      <c r="H90" s="209">
        <f>'мун рай-2014-2015'!I47</f>
        <v>175.5</v>
      </c>
    </row>
    <row r="91" spans="1:8" ht="12.75">
      <c r="A91" s="244"/>
      <c r="B91" s="194" t="s">
        <v>380</v>
      </c>
      <c r="C91" s="26" t="s">
        <v>189</v>
      </c>
      <c r="D91" s="26" t="s">
        <v>459</v>
      </c>
      <c r="E91" s="26" t="s">
        <v>379</v>
      </c>
      <c r="F91" s="26"/>
      <c r="G91" s="209">
        <f>G92</f>
        <v>150</v>
      </c>
      <c r="H91" s="209">
        <f>H92</f>
        <v>50</v>
      </c>
    </row>
    <row r="92" spans="1:8" ht="26.25" customHeight="1">
      <c r="A92" s="244"/>
      <c r="B92" s="194" t="s">
        <v>845</v>
      </c>
      <c r="C92" s="26" t="s">
        <v>189</v>
      </c>
      <c r="D92" s="26" t="s">
        <v>459</v>
      </c>
      <c r="E92" s="26" t="s">
        <v>379</v>
      </c>
      <c r="F92" s="26" t="s">
        <v>706</v>
      </c>
      <c r="G92" s="209">
        <f>'мун рай-2014-2015'!H172</f>
        <v>150</v>
      </c>
      <c r="H92" s="209">
        <f>'мун рай-2014-2015'!I172</f>
        <v>50</v>
      </c>
    </row>
    <row r="93" spans="1:8" s="220" customFormat="1" ht="26.25" customHeight="1">
      <c r="A93" s="248"/>
      <c r="B93" s="231" t="s">
        <v>544</v>
      </c>
      <c r="C93" s="24" t="s">
        <v>189</v>
      </c>
      <c r="D93" s="24" t="s">
        <v>459</v>
      </c>
      <c r="E93" s="24" t="s">
        <v>543</v>
      </c>
      <c r="F93" s="24"/>
      <c r="G93" s="224">
        <f>G94</f>
        <v>12332.2</v>
      </c>
      <c r="H93" s="224">
        <f>H94</f>
        <v>11322.1</v>
      </c>
    </row>
    <row r="94" spans="1:8" ht="40.5" customHeight="1">
      <c r="A94" s="244"/>
      <c r="B94" s="185" t="s">
        <v>725</v>
      </c>
      <c r="C94" s="26" t="s">
        <v>189</v>
      </c>
      <c r="D94" s="26" t="s">
        <v>459</v>
      </c>
      <c r="E94" s="26" t="s">
        <v>644</v>
      </c>
      <c r="F94" s="26"/>
      <c r="G94" s="210">
        <f>SUM(G95:G99)</f>
        <v>12332.2</v>
      </c>
      <c r="H94" s="210">
        <f>SUM(H95:H99)</f>
        <v>11322.1</v>
      </c>
    </row>
    <row r="95" spans="1:8" ht="12.75" customHeight="1">
      <c r="A95" s="244"/>
      <c r="B95" s="185" t="s">
        <v>627</v>
      </c>
      <c r="C95" s="26" t="s">
        <v>189</v>
      </c>
      <c r="D95" s="26" t="s">
        <v>459</v>
      </c>
      <c r="E95" s="26" t="s">
        <v>644</v>
      </c>
      <c r="F95" s="26" t="s">
        <v>277</v>
      </c>
      <c r="G95" s="209">
        <f>'мун рай-2014-2015'!H50</f>
        <v>6278.9</v>
      </c>
      <c r="H95" s="209">
        <f>'мун рай-2014-2015'!I50</f>
        <v>6278.9</v>
      </c>
    </row>
    <row r="96" spans="1:8" ht="26.25" customHeight="1">
      <c r="A96" s="244"/>
      <c r="B96" s="185" t="s">
        <v>717</v>
      </c>
      <c r="C96" s="26" t="s">
        <v>189</v>
      </c>
      <c r="D96" s="26" t="s">
        <v>459</v>
      </c>
      <c r="E96" s="26" t="s">
        <v>644</v>
      </c>
      <c r="F96" s="26" t="s">
        <v>95</v>
      </c>
      <c r="G96" s="209">
        <f>'мун рай-2014-2015'!H51</f>
        <v>1.6</v>
      </c>
      <c r="H96" s="209">
        <f>'мун рай-2014-2015'!I51</f>
        <v>1.6</v>
      </c>
    </row>
    <row r="97" spans="1:8" ht="25.5">
      <c r="A97" s="244"/>
      <c r="B97" s="185" t="s">
        <v>631</v>
      </c>
      <c r="C97" s="26" t="s">
        <v>189</v>
      </c>
      <c r="D97" s="26" t="s">
        <v>459</v>
      </c>
      <c r="E97" s="26" t="s">
        <v>644</v>
      </c>
      <c r="F97" s="26" t="s">
        <v>710</v>
      </c>
      <c r="G97" s="209">
        <f>'мун рай-2014-2015'!H52</f>
        <v>1143.6</v>
      </c>
      <c r="H97" s="209">
        <f>'мун рай-2014-2015'!I52</f>
        <v>1143.6</v>
      </c>
    </row>
    <row r="98" spans="1:8" ht="26.25" customHeight="1">
      <c r="A98" s="244"/>
      <c r="B98" s="194" t="s">
        <v>845</v>
      </c>
      <c r="C98" s="26" t="s">
        <v>189</v>
      </c>
      <c r="D98" s="26" t="s">
        <v>459</v>
      </c>
      <c r="E98" s="26" t="s">
        <v>644</v>
      </c>
      <c r="F98" s="26" t="s">
        <v>706</v>
      </c>
      <c r="G98" s="209">
        <f>'мун рай-2014-2015'!H53</f>
        <v>4836.1</v>
      </c>
      <c r="H98" s="209">
        <f>'мун рай-2014-2015'!I53</f>
        <v>3826</v>
      </c>
    </row>
    <row r="99" spans="1:8" ht="14.25" customHeight="1">
      <c r="A99" s="244"/>
      <c r="B99" s="185" t="s">
        <v>718</v>
      </c>
      <c r="C99" s="26" t="s">
        <v>189</v>
      </c>
      <c r="D99" s="26" t="s">
        <v>459</v>
      </c>
      <c r="E99" s="26" t="s">
        <v>644</v>
      </c>
      <c r="F99" s="26" t="s">
        <v>711</v>
      </c>
      <c r="G99" s="209">
        <f>'мун рай-2014-2015'!H54</f>
        <v>72</v>
      </c>
      <c r="H99" s="209">
        <f>'мун рай-2014-2015'!I54</f>
        <v>72</v>
      </c>
    </row>
    <row r="100" spans="1:8" s="28" customFormat="1" ht="14.25" customHeight="1">
      <c r="A100" s="149" t="s">
        <v>536</v>
      </c>
      <c r="B100" s="140" t="s">
        <v>648</v>
      </c>
      <c r="C100" s="52" t="s">
        <v>190</v>
      </c>
      <c r="D100" s="52"/>
      <c r="E100" s="52"/>
      <c r="F100" s="52"/>
      <c r="G100" s="212">
        <f aca="true" t="shared" si="3" ref="G100:H103">G101</f>
        <v>39.8</v>
      </c>
      <c r="H100" s="212">
        <f t="shared" si="3"/>
        <v>39.8</v>
      </c>
    </row>
    <row r="101" spans="1:8" s="115" customFormat="1" ht="12.75" customHeight="1">
      <c r="A101" s="247"/>
      <c r="B101" s="267" t="s">
        <v>196</v>
      </c>
      <c r="C101" s="54" t="s">
        <v>190</v>
      </c>
      <c r="D101" s="54" t="s">
        <v>192</v>
      </c>
      <c r="E101" s="54"/>
      <c r="F101" s="54"/>
      <c r="G101" s="230">
        <f t="shared" si="3"/>
        <v>39.8</v>
      </c>
      <c r="H101" s="230">
        <f t="shared" si="3"/>
        <v>39.8</v>
      </c>
    </row>
    <row r="102" spans="1:8" s="220" customFormat="1" ht="27" customHeight="1">
      <c r="A102" s="248"/>
      <c r="B102" s="253" t="s">
        <v>728</v>
      </c>
      <c r="C102" s="24" t="s">
        <v>190</v>
      </c>
      <c r="D102" s="24" t="s">
        <v>192</v>
      </c>
      <c r="E102" s="24" t="s">
        <v>649</v>
      </c>
      <c r="F102" s="24"/>
      <c r="G102" s="224">
        <f t="shared" si="3"/>
        <v>39.8</v>
      </c>
      <c r="H102" s="224">
        <f t="shared" si="3"/>
        <v>39.8</v>
      </c>
    </row>
    <row r="103" spans="1:8" ht="27" customHeight="1">
      <c r="A103" s="244"/>
      <c r="B103" s="185" t="s">
        <v>727</v>
      </c>
      <c r="C103" s="26" t="s">
        <v>190</v>
      </c>
      <c r="D103" s="26" t="s">
        <v>192</v>
      </c>
      <c r="E103" s="26" t="s">
        <v>650</v>
      </c>
      <c r="F103" s="26"/>
      <c r="G103" s="210">
        <f t="shared" si="3"/>
        <v>39.8</v>
      </c>
      <c r="H103" s="210">
        <f t="shared" si="3"/>
        <v>39.8</v>
      </c>
    </row>
    <row r="104" spans="1:8" ht="27.75" customHeight="1">
      <c r="A104" s="244"/>
      <c r="B104" s="194" t="s">
        <v>845</v>
      </c>
      <c r="C104" s="26" t="s">
        <v>190</v>
      </c>
      <c r="D104" s="26" t="s">
        <v>192</v>
      </c>
      <c r="E104" s="26" t="s">
        <v>650</v>
      </c>
      <c r="F104" s="26" t="s">
        <v>706</v>
      </c>
      <c r="G104" s="210">
        <f>'мун рай-2014-2015'!H59</f>
        <v>39.8</v>
      </c>
      <c r="H104" s="210">
        <f>'мун рай-2014-2015'!I59</f>
        <v>39.8</v>
      </c>
    </row>
    <row r="105" spans="1:8" s="28" customFormat="1" ht="24.75" customHeight="1">
      <c r="A105" s="149" t="s">
        <v>537</v>
      </c>
      <c r="B105" s="67" t="s">
        <v>729</v>
      </c>
      <c r="C105" s="52" t="s">
        <v>191</v>
      </c>
      <c r="D105" s="52"/>
      <c r="E105" s="52"/>
      <c r="F105" s="52"/>
      <c r="G105" s="212">
        <f aca="true" t="shared" si="4" ref="G105:H108">G106</f>
        <v>322.2</v>
      </c>
      <c r="H105" s="212">
        <f t="shared" si="4"/>
        <v>291</v>
      </c>
    </row>
    <row r="106" spans="1:8" s="115" customFormat="1" ht="39" customHeight="1">
      <c r="A106" s="247"/>
      <c r="B106" s="229" t="s">
        <v>730</v>
      </c>
      <c r="C106" s="54" t="s">
        <v>191</v>
      </c>
      <c r="D106" s="54" t="s">
        <v>161</v>
      </c>
      <c r="E106" s="53"/>
      <c r="F106" s="54"/>
      <c r="G106" s="228">
        <f t="shared" si="4"/>
        <v>322.2</v>
      </c>
      <c r="H106" s="228">
        <f t="shared" si="4"/>
        <v>291</v>
      </c>
    </row>
    <row r="107" spans="1:8" s="220" customFormat="1" ht="27.75" customHeight="1">
      <c r="A107" s="248"/>
      <c r="B107" s="225" t="s">
        <v>731</v>
      </c>
      <c r="C107" s="24" t="s">
        <v>191</v>
      </c>
      <c r="D107" s="24" t="s">
        <v>161</v>
      </c>
      <c r="E107" s="24" t="s">
        <v>654</v>
      </c>
      <c r="F107" s="24"/>
      <c r="G107" s="224">
        <f t="shared" si="4"/>
        <v>322.2</v>
      </c>
      <c r="H107" s="224">
        <f t="shared" si="4"/>
        <v>291</v>
      </c>
    </row>
    <row r="108" spans="1:8" ht="40.5" customHeight="1">
      <c r="A108" s="244"/>
      <c r="B108" s="185" t="s">
        <v>732</v>
      </c>
      <c r="C108" s="26" t="s">
        <v>191</v>
      </c>
      <c r="D108" s="26" t="s">
        <v>161</v>
      </c>
      <c r="E108" s="26" t="s">
        <v>655</v>
      </c>
      <c r="F108" s="26"/>
      <c r="G108" s="209">
        <f t="shared" si="4"/>
        <v>322.2</v>
      </c>
      <c r="H108" s="209">
        <f t="shared" si="4"/>
        <v>291</v>
      </c>
    </row>
    <row r="109" spans="1:8" ht="25.5" customHeight="1">
      <c r="A109" s="244"/>
      <c r="B109" s="194" t="s">
        <v>845</v>
      </c>
      <c r="C109" s="26" t="s">
        <v>191</v>
      </c>
      <c r="D109" s="26" t="s">
        <v>161</v>
      </c>
      <c r="E109" s="26" t="s">
        <v>655</v>
      </c>
      <c r="F109" s="26" t="s">
        <v>706</v>
      </c>
      <c r="G109" s="210">
        <f>'мун рай-2014-2015'!H64</f>
        <v>322.2</v>
      </c>
      <c r="H109" s="210">
        <f>'мун рай-2014-2015'!I64</f>
        <v>291</v>
      </c>
    </row>
    <row r="110" spans="1:8" s="28" customFormat="1" ht="12.75">
      <c r="A110" s="149" t="s">
        <v>538</v>
      </c>
      <c r="B110" s="140" t="s">
        <v>656</v>
      </c>
      <c r="C110" s="52" t="s">
        <v>192</v>
      </c>
      <c r="D110" s="52"/>
      <c r="E110" s="52"/>
      <c r="F110" s="52"/>
      <c r="G110" s="206">
        <f>G111+G134+G141+G146</f>
        <v>7654.200000000001</v>
      </c>
      <c r="H110" s="206">
        <f>H111+H134+H141+H146</f>
        <v>4623.200000000001</v>
      </c>
    </row>
    <row r="111" spans="1:8" s="115" customFormat="1" ht="13.5">
      <c r="A111" s="247"/>
      <c r="B111" s="232" t="s">
        <v>162</v>
      </c>
      <c r="C111" s="54" t="s">
        <v>192</v>
      </c>
      <c r="D111" s="54" t="s">
        <v>163</v>
      </c>
      <c r="E111" s="54"/>
      <c r="F111" s="54"/>
      <c r="G111" s="230">
        <f>G112+G125+G131</f>
        <v>4096.400000000001</v>
      </c>
      <c r="H111" s="230">
        <f>H112+H125+H131</f>
        <v>4096.400000000001</v>
      </c>
    </row>
    <row r="112" spans="1:8" s="220" customFormat="1" ht="52.5" customHeight="1">
      <c r="A112" s="248"/>
      <c r="B112" s="217" t="s">
        <v>766</v>
      </c>
      <c r="C112" s="24" t="s">
        <v>192</v>
      </c>
      <c r="D112" s="24" t="s">
        <v>163</v>
      </c>
      <c r="E112" s="62" t="s">
        <v>624</v>
      </c>
      <c r="F112" s="62"/>
      <c r="G112" s="224">
        <f>G113</f>
        <v>3832.4000000000005</v>
      </c>
      <c r="H112" s="224">
        <f>H113</f>
        <v>3832.4000000000005</v>
      </c>
    </row>
    <row r="113" spans="1:8" ht="13.5" customHeight="1">
      <c r="A113" s="244"/>
      <c r="B113" s="185" t="s">
        <v>628</v>
      </c>
      <c r="C113" s="26" t="s">
        <v>192</v>
      </c>
      <c r="D113" s="26" t="s">
        <v>163</v>
      </c>
      <c r="E113" s="26" t="s">
        <v>629</v>
      </c>
      <c r="F113" s="26"/>
      <c r="G113" s="209">
        <f>G114+G120</f>
        <v>3832.4000000000005</v>
      </c>
      <c r="H113" s="209">
        <f>H114+H120</f>
        <v>3832.4000000000005</v>
      </c>
    </row>
    <row r="114" spans="1:8" ht="25.5" customHeight="1">
      <c r="A114" s="244"/>
      <c r="B114" s="185" t="s">
        <v>714</v>
      </c>
      <c r="C114" s="26" t="s">
        <v>192</v>
      </c>
      <c r="D114" s="26" t="s">
        <v>163</v>
      </c>
      <c r="E114" s="26" t="s">
        <v>630</v>
      </c>
      <c r="F114" s="26"/>
      <c r="G114" s="210">
        <f>SUM(G115:G119)</f>
        <v>2838.7000000000003</v>
      </c>
      <c r="H114" s="210">
        <f>SUM(H115:H119)</f>
        <v>2838.7000000000003</v>
      </c>
    </row>
    <row r="115" spans="1:8" ht="12.75" customHeight="1">
      <c r="A115" s="244"/>
      <c r="B115" s="185" t="s">
        <v>627</v>
      </c>
      <c r="C115" s="26" t="s">
        <v>192</v>
      </c>
      <c r="D115" s="26" t="s">
        <v>163</v>
      </c>
      <c r="E115" s="26" t="s">
        <v>630</v>
      </c>
      <c r="F115" s="26" t="s">
        <v>708</v>
      </c>
      <c r="G115" s="209">
        <f>'мун рай-2014-2015'!H205</f>
        <v>2735.3</v>
      </c>
      <c r="H115" s="209">
        <f>'мун рай-2014-2015'!I205</f>
        <v>2735.3</v>
      </c>
    </row>
    <row r="116" spans="1:8" ht="26.25" customHeight="1">
      <c r="A116" s="244"/>
      <c r="B116" s="185" t="s">
        <v>717</v>
      </c>
      <c r="C116" s="26" t="s">
        <v>192</v>
      </c>
      <c r="D116" s="26" t="s">
        <v>163</v>
      </c>
      <c r="E116" s="26" t="s">
        <v>630</v>
      </c>
      <c r="F116" s="26" t="s">
        <v>709</v>
      </c>
      <c r="G116" s="209">
        <f>'мун рай-2014-2015'!H206</f>
        <v>3.4</v>
      </c>
      <c r="H116" s="209">
        <f>'мун рай-2014-2015'!I206</f>
        <v>3.4</v>
      </c>
    </row>
    <row r="117" spans="1:8" ht="25.5">
      <c r="A117" s="244"/>
      <c r="B117" s="185" t="s">
        <v>631</v>
      </c>
      <c r="C117" s="26" t="s">
        <v>192</v>
      </c>
      <c r="D117" s="26" t="s">
        <v>163</v>
      </c>
      <c r="E117" s="26" t="s">
        <v>630</v>
      </c>
      <c r="F117" s="26" t="s">
        <v>710</v>
      </c>
      <c r="G117" s="209">
        <f>'мун рай-2014-2015'!H207</f>
        <v>68</v>
      </c>
      <c r="H117" s="209">
        <f>'мун рай-2014-2015'!I207</f>
        <v>68</v>
      </c>
    </row>
    <row r="118" spans="1:8" ht="26.25" customHeight="1">
      <c r="A118" s="244"/>
      <c r="B118" s="194" t="s">
        <v>845</v>
      </c>
      <c r="C118" s="26" t="s">
        <v>192</v>
      </c>
      <c r="D118" s="26" t="s">
        <v>163</v>
      </c>
      <c r="E118" s="26" t="s">
        <v>630</v>
      </c>
      <c r="F118" s="26" t="s">
        <v>706</v>
      </c>
      <c r="G118" s="209">
        <f>'мун рай-2014-2015'!H208</f>
        <v>32</v>
      </c>
      <c r="H118" s="209">
        <f>'мун рай-2014-2015'!I208</f>
        <v>32</v>
      </c>
    </row>
    <row r="119" spans="1:8" ht="14.25" customHeight="1">
      <c r="A119" s="244"/>
      <c r="B119" s="185" t="s">
        <v>718</v>
      </c>
      <c r="C119" s="26" t="s">
        <v>192</v>
      </c>
      <c r="D119" s="26" t="s">
        <v>163</v>
      </c>
      <c r="E119" s="26" t="s">
        <v>630</v>
      </c>
      <c r="F119" s="26" t="s">
        <v>711</v>
      </c>
      <c r="G119" s="209">
        <f>'мун рай-2014-2015'!H209</f>
        <v>0</v>
      </c>
      <c r="H119" s="209">
        <f>'мун рай-2014-2015'!I209</f>
        <v>0</v>
      </c>
    </row>
    <row r="120" spans="1:8" ht="40.5" customHeight="1">
      <c r="A120" s="244"/>
      <c r="B120" s="185" t="s">
        <v>786</v>
      </c>
      <c r="C120" s="26" t="s">
        <v>192</v>
      </c>
      <c r="D120" s="26" t="s">
        <v>163</v>
      </c>
      <c r="E120" s="26" t="s">
        <v>705</v>
      </c>
      <c r="F120" s="26"/>
      <c r="G120" s="209">
        <f>SUM(G121:G124)</f>
        <v>993.7</v>
      </c>
      <c r="H120" s="209">
        <f>SUM(H121:H124)</f>
        <v>993.7</v>
      </c>
    </row>
    <row r="121" spans="1:8" ht="12.75" customHeight="1">
      <c r="A121" s="244"/>
      <c r="B121" s="185" t="s">
        <v>627</v>
      </c>
      <c r="C121" s="26" t="s">
        <v>192</v>
      </c>
      <c r="D121" s="26" t="s">
        <v>163</v>
      </c>
      <c r="E121" s="26" t="s">
        <v>705</v>
      </c>
      <c r="F121" s="26" t="s">
        <v>708</v>
      </c>
      <c r="G121" s="209">
        <f>'мун рай-2014-2015'!H211</f>
        <v>793.6</v>
      </c>
      <c r="H121" s="209">
        <f>'мун рай-2014-2015'!I211</f>
        <v>793.6</v>
      </c>
    </row>
    <row r="122" spans="1:8" ht="26.25" customHeight="1">
      <c r="A122" s="244"/>
      <c r="B122" s="185" t="s">
        <v>717</v>
      </c>
      <c r="C122" s="26" t="s">
        <v>192</v>
      </c>
      <c r="D122" s="26" t="s">
        <v>163</v>
      </c>
      <c r="E122" s="26" t="s">
        <v>705</v>
      </c>
      <c r="F122" s="26" t="s">
        <v>709</v>
      </c>
      <c r="G122" s="209">
        <f>'мун рай-2014-2015'!H212</f>
        <v>10</v>
      </c>
      <c r="H122" s="209">
        <f>'мун рай-2014-2015'!I212</f>
        <v>10</v>
      </c>
    </row>
    <row r="123" spans="1:8" ht="25.5">
      <c r="A123" s="244"/>
      <c r="B123" s="185" t="s">
        <v>631</v>
      </c>
      <c r="C123" s="26" t="s">
        <v>192</v>
      </c>
      <c r="D123" s="26" t="s">
        <v>163</v>
      </c>
      <c r="E123" s="26" t="s">
        <v>705</v>
      </c>
      <c r="F123" s="26" t="s">
        <v>710</v>
      </c>
      <c r="G123" s="209">
        <f>'мун рай-2014-2015'!H213</f>
        <v>40</v>
      </c>
      <c r="H123" s="209">
        <f>'мун рай-2014-2015'!I213</f>
        <v>40</v>
      </c>
    </row>
    <row r="124" spans="1:8" ht="26.25" customHeight="1">
      <c r="A124" s="244"/>
      <c r="B124" s="194" t="s">
        <v>845</v>
      </c>
      <c r="C124" s="26" t="s">
        <v>192</v>
      </c>
      <c r="D124" s="26" t="s">
        <v>163</v>
      </c>
      <c r="E124" s="26" t="s">
        <v>705</v>
      </c>
      <c r="F124" s="26" t="s">
        <v>706</v>
      </c>
      <c r="G124" s="209">
        <f>'мун рай-2014-2015'!H214</f>
        <v>150.1</v>
      </c>
      <c r="H124" s="209">
        <f>'мун рай-2014-2015'!I214</f>
        <v>150.1</v>
      </c>
    </row>
    <row r="125" spans="1:8" s="220" customFormat="1" ht="12.75" customHeight="1">
      <c r="A125" s="248"/>
      <c r="B125" s="225" t="s">
        <v>124</v>
      </c>
      <c r="C125" s="24" t="s">
        <v>192</v>
      </c>
      <c r="D125" s="24" t="s">
        <v>163</v>
      </c>
      <c r="E125" s="24" t="s">
        <v>149</v>
      </c>
      <c r="F125" s="24"/>
      <c r="G125" s="224">
        <f>G126</f>
        <v>220</v>
      </c>
      <c r="H125" s="224">
        <f>H126</f>
        <v>220</v>
      </c>
    </row>
    <row r="126" spans="1:8" ht="48.75" customHeight="1">
      <c r="A126" s="244"/>
      <c r="B126" s="197" t="s">
        <v>125</v>
      </c>
      <c r="C126" s="26" t="s">
        <v>192</v>
      </c>
      <c r="D126" s="26" t="s">
        <v>163</v>
      </c>
      <c r="E126" s="26" t="s">
        <v>150</v>
      </c>
      <c r="F126" s="26"/>
      <c r="G126" s="209">
        <f>G127+G129</f>
        <v>220</v>
      </c>
      <c r="H126" s="209">
        <f>H127+H129</f>
        <v>220</v>
      </c>
    </row>
    <row r="127" spans="1:8" ht="103.5" customHeight="1">
      <c r="A127" s="244"/>
      <c r="B127" s="197" t="s">
        <v>148</v>
      </c>
      <c r="C127" s="26" t="s">
        <v>192</v>
      </c>
      <c r="D127" s="26" t="s">
        <v>163</v>
      </c>
      <c r="E127" s="26" t="s">
        <v>151</v>
      </c>
      <c r="F127" s="26"/>
      <c r="G127" s="209">
        <f>G128</f>
        <v>20</v>
      </c>
      <c r="H127" s="209">
        <f>H128</f>
        <v>20</v>
      </c>
    </row>
    <row r="128" spans="1:8" ht="26.25" customHeight="1">
      <c r="A128" s="244"/>
      <c r="B128" s="185" t="s">
        <v>123</v>
      </c>
      <c r="C128" s="26" t="s">
        <v>192</v>
      </c>
      <c r="D128" s="26" t="s">
        <v>163</v>
      </c>
      <c r="E128" s="26" t="s">
        <v>151</v>
      </c>
      <c r="F128" s="65" t="s">
        <v>152</v>
      </c>
      <c r="G128" s="209">
        <f>'мун рай-2014-2015'!H218</f>
        <v>20</v>
      </c>
      <c r="H128" s="209">
        <f>'мун рай-2014-2015'!I218</f>
        <v>20</v>
      </c>
    </row>
    <row r="129" spans="1:8" ht="12.75">
      <c r="A129" s="244"/>
      <c r="B129" s="185" t="s">
        <v>458</v>
      </c>
      <c r="C129" s="26" t="s">
        <v>192</v>
      </c>
      <c r="D129" s="26" t="s">
        <v>163</v>
      </c>
      <c r="E129" s="26" t="s">
        <v>153</v>
      </c>
      <c r="F129" s="26"/>
      <c r="G129" s="209">
        <f>G130</f>
        <v>200</v>
      </c>
      <c r="H129" s="209">
        <f>H130</f>
        <v>200</v>
      </c>
    </row>
    <row r="130" spans="1:8" ht="26.25" customHeight="1">
      <c r="A130" s="244"/>
      <c r="B130" s="185" t="s">
        <v>123</v>
      </c>
      <c r="C130" s="26" t="s">
        <v>192</v>
      </c>
      <c r="D130" s="26" t="s">
        <v>163</v>
      </c>
      <c r="E130" s="26" t="s">
        <v>153</v>
      </c>
      <c r="F130" s="65" t="s">
        <v>152</v>
      </c>
      <c r="G130" s="209">
        <f>'мун рай-2014-2015'!H220</f>
        <v>200</v>
      </c>
      <c r="H130" s="209">
        <f>'мун рай-2014-2015'!I220</f>
        <v>200</v>
      </c>
    </row>
    <row r="131" spans="1:8" s="220" customFormat="1" ht="12.75" customHeight="1">
      <c r="A131" s="248"/>
      <c r="B131" s="225" t="s">
        <v>726</v>
      </c>
      <c r="C131" s="24" t="s">
        <v>192</v>
      </c>
      <c r="D131" s="24" t="s">
        <v>163</v>
      </c>
      <c r="E131" s="23" t="s">
        <v>645</v>
      </c>
      <c r="F131" s="24"/>
      <c r="G131" s="224">
        <f>G132</f>
        <v>44</v>
      </c>
      <c r="H131" s="224">
        <f>H132</f>
        <v>44</v>
      </c>
    </row>
    <row r="132" spans="1:8" ht="51">
      <c r="A132" s="244"/>
      <c r="B132" s="185" t="s">
        <v>154</v>
      </c>
      <c r="C132" s="26" t="s">
        <v>192</v>
      </c>
      <c r="D132" s="26" t="s">
        <v>163</v>
      </c>
      <c r="E132" s="26" t="s">
        <v>155</v>
      </c>
      <c r="F132" s="26"/>
      <c r="G132" s="209">
        <f>G133</f>
        <v>44</v>
      </c>
      <c r="H132" s="209">
        <f>H133</f>
        <v>44</v>
      </c>
    </row>
    <row r="133" spans="1:8" ht="26.25" customHeight="1">
      <c r="A133" s="244"/>
      <c r="B133" s="194" t="s">
        <v>845</v>
      </c>
      <c r="C133" s="26" t="s">
        <v>192</v>
      </c>
      <c r="D133" s="26" t="s">
        <v>163</v>
      </c>
      <c r="E133" s="26" t="s">
        <v>156</v>
      </c>
      <c r="F133" s="26" t="s">
        <v>706</v>
      </c>
      <c r="G133" s="209">
        <f>'мун рай-2014-2015'!H223</f>
        <v>44</v>
      </c>
      <c r="H133" s="209">
        <f>'мун рай-2014-2015'!I223</f>
        <v>44</v>
      </c>
    </row>
    <row r="134" spans="1:8" s="115" customFormat="1" ht="13.5" customHeight="1">
      <c r="A134" s="247"/>
      <c r="B134" s="267" t="s">
        <v>657</v>
      </c>
      <c r="C134" s="54" t="s">
        <v>192</v>
      </c>
      <c r="D134" s="54" t="s">
        <v>161</v>
      </c>
      <c r="E134" s="54"/>
      <c r="F134" s="54"/>
      <c r="G134" s="228">
        <f>G135+G138</f>
        <v>931</v>
      </c>
      <c r="H134" s="228">
        <f>H135+H138</f>
        <v>0</v>
      </c>
    </row>
    <row r="135" spans="1:8" s="220" customFormat="1" ht="12.75">
      <c r="A135" s="248"/>
      <c r="B135" s="268" t="s">
        <v>658</v>
      </c>
      <c r="C135" s="24" t="s">
        <v>192</v>
      </c>
      <c r="D135" s="24" t="s">
        <v>161</v>
      </c>
      <c r="E135" s="24" t="s">
        <v>659</v>
      </c>
      <c r="F135" s="24"/>
      <c r="G135" s="224">
        <f>G136</f>
        <v>0</v>
      </c>
      <c r="H135" s="224">
        <f>H136</f>
        <v>0</v>
      </c>
    </row>
    <row r="136" spans="1:8" ht="39" customHeight="1">
      <c r="A136" s="244"/>
      <c r="B136" s="183" t="s">
        <v>733</v>
      </c>
      <c r="C136" s="26" t="s">
        <v>192</v>
      </c>
      <c r="D136" s="26" t="s">
        <v>161</v>
      </c>
      <c r="E136" s="26" t="s">
        <v>660</v>
      </c>
      <c r="F136" s="26"/>
      <c r="G136" s="209">
        <f>G137</f>
        <v>0</v>
      </c>
      <c r="H136" s="209">
        <f>H137</f>
        <v>0</v>
      </c>
    </row>
    <row r="137" spans="1:8" ht="25.5" customHeight="1">
      <c r="A137" s="244"/>
      <c r="B137" s="194" t="s">
        <v>845</v>
      </c>
      <c r="C137" s="26" t="s">
        <v>192</v>
      </c>
      <c r="D137" s="26" t="s">
        <v>161</v>
      </c>
      <c r="E137" s="26" t="s">
        <v>660</v>
      </c>
      <c r="F137" s="26" t="s">
        <v>706</v>
      </c>
      <c r="G137" s="210">
        <f>'мун рай-2014-2015'!H69</f>
        <v>0</v>
      </c>
      <c r="H137" s="210">
        <f>'мун рай-2014-2015'!I69</f>
        <v>0</v>
      </c>
    </row>
    <row r="138" spans="1:8" s="220" customFormat="1" ht="12.75" customHeight="1">
      <c r="A138" s="248"/>
      <c r="B138" s="225" t="s">
        <v>726</v>
      </c>
      <c r="C138" s="24" t="s">
        <v>192</v>
      </c>
      <c r="D138" s="24" t="s">
        <v>161</v>
      </c>
      <c r="E138" s="23" t="s">
        <v>645</v>
      </c>
      <c r="F138" s="24"/>
      <c r="G138" s="224">
        <f>G139</f>
        <v>931</v>
      </c>
      <c r="H138" s="224">
        <f>H139</f>
        <v>0</v>
      </c>
    </row>
    <row r="139" spans="1:8" ht="54" customHeight="1">
      <c r="A139" s="244"/>
      <c r="B139" s="185" t="s">
        <v>661</v>
      </c>
      <c r="C139" s="26" t="s">
        <v>192</v>
      </c>
      <c r="D139" s="26" t="s">
        <v>161</v>
      </c>
      <c r="E139" s="25" t="s">
        <v>667</v>
      </c>
      <c r="F139" s="26"/>
      <c r="G139" s="210">
        <f>G140</f>
        <v>931</v>
      </c>
      <c r="H139" s="210">
        <f>H140</f>
        <v>0</v>
      </c>
    </row>
    <row r="140" spans="1:8" ht="25.5" customHeight="1">
      <c r="A140" s="244"/>
      <c r="B140" s="194" t="s">
        <v>845</v>
      </c>
      <c r="C140" s="26" t="s">
        <v>192</v>
      </c>
      <c r="D140" s="26" t="s">
        <v>161</v>
      </c>
      <c r="E140" s="26" t="s">
        <v>667</v>
      </c>
      <c r="F140" s="26" t="s">
        <v>706</v>
      </c>
      <c r="G140" s="210">
        <f>'мун рай-2014-2015'!H72</f>
        <v>931</v>
      </c>
      <c r="H140" s="210">
        <f>'мун рай-2014-2015'!I72</f>
        <v>0</v>
      </c>
    </row>
    <row r="141" spans="1:8" s="115" customFormat="1" ht="13.5">
      <c r="A141" s="247"/>
      <c r="B141" s="254" t="s">
        <v>734</v>
      </c>
      <c r="C141" s="54" t="s">
        <v>192</v>
      </c>
      <c r="D141" s="54" t="s">
        <v>195</v>
      </c>
      <c r="E141" s="54"/>
      <c r="F141" s="54"/>
      <c r="G141" s="230">
        <f>G142</f>
        <v>476.8</v>
      </c>
      <c r="H141" s="230">
        <f>H142</f>
        <v>376.8</v>
      </c>
    </row>
    <row r="142" spans="1:8" s="220" customFormat="1" ht="12.75">
      <c r="A142" s="248"/>
      <c r="B142" s="268" t="s">
        <v>62</v>
      </c>
      <c r="C142" s="24" t="s">
        <v>192</v>
      </c>
      <c r="D142" s="24" t="s">
        <v>195</v>
      </c>
      <c r="E142" s="24" t="s">
        <v>662</v>
      </c>
      <c r="F142" s="24"/>
      <c r="G142" s="224">
        <f>G143</f>
        <v>476.8</v>
      </c>
      <c r="H142" s="224">
        <f>H143</f>
        <v>376.8</v>
      </c>
    </row>
    <row r="143" spans="1:8" ht="12.75" customHeight="1">
      <c r="A143" s="244"/>
      <c r="B143" s="265" t="s">
        <v>63</v>
      </c>
      <c r="C143" s="26" t="s">
        <v>192</v>
      </c>
      <c r="D143" s="26" t="s">
        <v>195</v>
      </c>
      <c r="E143" s="26" t="s">
        <v>663</v>
      </c>
      <c r="F143" s="26"/>
      <c r="G143" s="210">
        <f>G144+G145</f>
        <v>476.8</v>
      </c>
      <c r="H143" s="210">
        <f>H144+H145</f>
        <v>376.8</v>
      </c>
    </row>
    <row r="144" spans="1:8" ht="25.5">
      <c r="A144" s="244"/>
      <c r="B144" s="185" t="s">
        <v>631</v>
      </c>
      <c r="C144" s="26" t="s">
        <v>192</v>
      </c>
      <c r="D144" s="26" t="s">
        <v>195</v>
      </c>
      <c r="E144" s="26" t="s">
        <v>663</v>
      </c>
      <c r="F144" s="26" t="s">
        <v>710</v>
      </c>
      <c r="G144" s="210">
        <f>'мун рай-2014-2015'!H76</f>
        <v>296.8</v>
      </c>
      <c r="H144" s="210">
        <f>'мун рай-2014-2015'!I76</f>
        <v>196.8</v>
      </c>
    </row>
    <row r="145" spans="1:8" ht="26.25" customHeight="1">
      <c r="A145" s="244"/>
      <c r="B145" s="194" t="s">
        <v>845</v>
      </c>
      <c r="C145" s="26" t="s">
        <v>192</v>
      </c>
      <c r="D145" s="26" t="s">
        <v>195</v>
      </c>
      <c r="E145" s="26" t="s">
        <v>663</v>
      </c>
      <c r="F145" s="26" t="s">
        <v>706</v>
      </c>
      <c r="G145" s="210">
        <f>'мун рай-2014-2015'!H77</f>
        <v>180</v>
      </c>
      <c r="H145" s="210">
        <f>'мун рай-2014-2015'!I77</f>
        <v>180</v>
      </c>
    </row>
    <row r="146" spans="1:9" s="115" customFormat="1" ht="13.5" customHeight="1">
      <c r="A146" s="247"/>
      <c r="B146" s="229" t="s">
        <v>735</v>
      </c>
      <c r="C146" s="54" t="s">
        <v>192</v>
      </c>
      <c r="D146" s="54" t="s">
        <v>94</v>
      </c>
      <c r="E146" s="54"/>
      <c r="F146" s="54"/>
      <c r="G146" s="230">
        <f>G147+G150</f>
        <v>2150</v>
      </c>
      <c r="H146" s="230">
        <f>H147+H150</f>
        <v>150</v>
      </c>
      <c r="I146" s="257"/>
    </row>
    <row r="147" spans="1:9" s="220" customFormat="1" ht="27" customHeight="1">
      <c r="A147" s="248"/>
      <c r="B147" s="225" t="s">
        <v>736</v>
      </c>
      <c r="C147" s="24" t="s">
        <v>192</v>
      </c>
      <c r="D147" s="24" t="s">
        <v>94</v>
      </c>
      <c r="E147" s="24" t="s">
        <v>664</v>
      </c>
      <c r="F147" s="24"/>
      <c r="G147" s="224">
        <f>G148</f>
        <v>2000</v>
      </c>
      <c r="H147" s="224">
        <f>H148</f>
        <v>0</v>
      </c>
      <c r="I147" s="258"/>
    </row>
    <row r="148" spans="1:9" ht="13.5" customHeight="1">
      <c r="A148" s="244"/>
      <c r="B148" s="185" t="s">
        <v>737</v>
      </c>
      <c r="C148" s="26" t="s">
        <v>192</v>
      </c>
      <c r="D148" s="26" t="s">
        <v>94</v>
      </c>
      <c r="E148" s="26" t="s">
        <v>665</v>
      </c>
      <c r="F148" s="26"/>
      <c r="G148" s="209">
        <f>G149</f>
        <v>2000</v>
      </c>
      <c r="H148" s="209">
        <f>H149</f>
        <v>0</v>
      </c>
      <c r="I148" s="186"/>
    </row>
    <row r="149" spans="1:8" ht="26.25" customHeight="1">
      <c r="A149" s="244"/>
      <c r="B149" s="194" t="s">
        <v>845</v>
      </c>
      <c r="C149" s="26" t="s">
        <v>192</v>
      </c>
      <c r="D149" s="26" t="s">
        <v>94</v>
      </c>
      <c r="E149" s="26" t="s">
        <v>665</v>
      </c>
      <c r="F149" s="26" t="s">
        <v>706</v>
      </c>
      <c r="G149" s="209">
        <f>'мун рай-2014-2015'!H81</f>
        <v>2000</v>
      </c>
      <c r="H149" s="209">
        <f>'мун рай-2014-2015'!I81</f>
        <v>0</v>
      </c>
    </row>
    <row r="150" spans="1:8" s="220" customFormat="1" ht="12.75" customHeight="1">
      <c r="A150" s="248"/>
      <c r="B150" s="225" t="s">
        <v>726</v>
      </c>
      <c r="C150" s="24" t="s">
        <v>192</v>
      </c>
      <c r="D150" s="24" t="s">
        <v>94</v>
      </c>
      <c r="E150" s="23" t="s">
        <v>645</v>
      </c>
      <c r="F150" s="24"/>
      <c r="G150" s="224">
        <f>G151+G153</f>
        <v>150</v>
      </c>
      <c r="H150" s="224">
        <f>H151+H153</f>
        <v>150</v>
      </c>
    </row>
    <row r="151" spans="1:8" ht="54" customHeight="1">
      <c r="A151" s="244"/>
      <c r="B151" s="185" t="s">
        <v>666</v>
      </c>
      <c r="C151" s="26" t="s">
        <v>192</v>
      </c>
      <c r="D151" s="26" t="s">
        <v>94</v>
      </c>
      <c r="E151" s="25" t="s">
        <v>738</v>
      </c>
      <c r="F151" s="26"/>
      <c r="G151" s="210">
        <f>G152</f>
        <v>150</v>
      </c>
      <c r="H151" s="210">
        <f>H152</f>
        <v>150</v>
      </c>
    </row>
    <row r="152" spans="1:8" ht="25.5" customHeight="1">
      <c r="A152" s="244"/>
      <c r="B152" s="194" t="s">
        <v>845</v>
      </c>
      <c r="C152" s="26" t="s">
        <v>192</v>
      </c>
      <c r="D152" s="26" t="s">
        <v>94</v>
      </c>
      <c r="E152" s="26" t="s">
        <v>738</v>
      </c>
      <c r="F152" s="26" t="s">
        <v>706</v>
      </c>
      <c r="G152" s="210">
        <f>'мун рай-2014-2015'!H84</f>
        <v>150</v>
      </c>
      <c r="H152" s="210">
        <f>'мун рай-2014-2015'!I84</f>
        <v>150</v>
      </c>
    </row>
    <row r="153" spans="1:8" ht="37.5" customHeight="1">
      <c r="A153" s="244"/>
      <c r="B153" s="185" t="s">
        <v>739</v>
      </c>
      <c r="C153" s="26" t="s">
        <v>192</v>
      </c>
      <c r="D153" s="26" t="s">
        <v>94</v>
      </c>
      <c r="E153" s="26" t="s">
        <v>740</v>
      </c>
      <c r="F153" s="26"/>
      <c r="G153" s="209">
        <f>G154</f>
        <v>0</v>
      </c>
      <c r="H153" s="209">
        <f>H154</f>
        <v>0</v>
      </c>
    </row>
    <row r="154" spans="1:8" ht="25.5" customHeight="1">
      <c r="A154" s="244"/>
      <c r="B154" s="194" t="s">
        <v>845</v>
      </c>
      <c r="C154" s="26" t="s">
        <v>192</v>
      </c>
      <c r="D154" s="26" t="s">
        <v>94</v>
      </c>
      <c r="E154" s="26" t="s">
        <v>740</v>
      </c>
      <c r="F154" s="26" t="s">
        <v>706</v>
      </c>
      <c r="G154" s="210">
        <f>'мун рай-2014-2015'!H86</f>
        <v>0</v>
      </c>
      <c r="H154" s="210">
        <f>'мун рай-2014-2015'!I86</f>
        <v>0</v>
      </c>
    </row>
    <row r="155" spans="1:8" s="28" customFormat="1" ht="13.5" customHeight="1">
      <c r="A155" s="149" t="s">
        <v>539</v>
      </c>
      <c r="B155" s="67" t="s">
        <v>433</v>
      </c>
      <c r="C155" s="52" t="s">
        <v>194</v>
      </c>
      <c r="D155" s="52"/>
      <c r="E155" s="52"/>
      <c r="F155" s="52"/>
      <c r="G155" s="206">
        <f>G156+G177+G208+G215</f>
        <v>270809.7</v>
      </c>
      <c r="H155" s="206">
        <f>H156+H177+H208+H215</f>
        <v>267489.2</v>
      </c>
    </row>
    <row r="156" spans="1:8" s="115" customFormat="1" ht="12.75" customHeight="1">
      <c r="A156" s="247"/>
      <c r="B156" s="229" t="s">
        <v>165</v>
      </c>
      <c r="C156" s="54" t="s">
        <v>194</v>
      </c>
      <c r="D156" s="54" t="s">
        <v>189</v>
      </c>
      <c r="E156" s="53"/>
      <c r="F156" s="54"/>
      <c r="G156" s="228">
        <f>G157+G164+G169</f>
        <v>46409.299999999996</v>
      </c>
      <c r="H156" s="228">
        <f>H157+H164+H169</f>
        <v>48119.899999999994</v>
      </c>
    </row>
    <row r="157" spans="1:8" s="220" customFormat="1" ht="12.75">
      <c r="A157" s="248"/>
      <c r="B157" s="231" t="s">
        <v>83</v>
      </c>
      <c r="C157" s="24" t="s">
        <v>194</v>
      </c>
      <c r="D157" s="24" t="s">
        <v>189</v>
      </c>
      <c r="E157" s="23" t="s">
        <v>474</v>
      </c>
      <c r="F157" s="24"/>
      <c r="G157" s="224">
        <f>G158</f>
        <v>42738.299999999996</v>
      </c>
      <c r="H157" s="224">
        <f>H158</f>
        <v>44338.299999999996</v>
      </c>
    </row>
    <row r="158" spans="1:8" ht="26.25" customHeight="1">
      <c r="A158" s="244"/>
      <c r="B158" s="185" t="s">
        <v>470</v>
      </c>
      <c r="C158" s="26" t="s">
        <v>194</v>
      </c>
      <c r="D158" s="26" t="s">
        <v>189</v>
      </c>
      <c r="E158" s="25" t="s">
        <v>475</v>
      </c>
      <c r="F158" s="26"/>
      <c r="G158" s="210">
        <f>G159</f>
        <v>42738.299999999996</v>
      </c>
      <c r="H158" s="210">
        <f>H159</f>
        <v>44338.299999999996</v>
      </c>
    </row>
    <row r="159" spans="1:8" ht="36.75" customHeight="1">
      <c r="A159" s="244"/>
      <c r="B159" s="185" t="s">
        <v>471</v>
      </c>
      <c r="C159" s="26" t="s">
        <v>194</v>
      </c>
      <c r="D159" s="26" t="s">
        <v>189</v>
      </c>
      <c r="E159" s="25" t="s">
        <v>476</v>
      </c>
      <c r="F159" s="26"/>
      <c r="G159" s="210">
        <f>G160+G161+G162+G163</f>
        <v>42738.299999999996</v>
      </c>
      <c r="H159" s="210">
        <f>H160+H161+H162+H163</f>
        <v>44338.299999999996</v>
      </c>
    </row>
    <row r="160" spans="1:8" ht="41.25" customHeight="1">
      <c r="A160" s="244"/>
      <c r="B160" s="185" t="s">
        <v>840</v>
      </c>
      <c r="C160" s="26" t="s">
        <v>194</v>
      </c>
      <c r="D160" s="26" t="s">
        <v>189</v>
      </c>
      <c r="E160" s="25" t="s">
        <v>476</v>
      </c>
      <c r="F160" s="26" t="s">
        <v>219</v>
      </c>
      <c r="G160" s="209">
        <f>'мун рай-2014-2015'!H237</f>
        <v>36675.1</v>
      </c>
      <c r="H160" s="209">
        <f>'мун рай-2014-2015'!I237</f>
        <v>38275.1</v>
      </c>
    </row>
    <row r="161" spans="1:8" ht="12.75" customHeight="1">
      <c r="A161" s="244"/>
      <c r="B161" s="193" t="s">
        <v>473</v>
      </c>
      <c r="C161" s="26" t="s">
        <v>194</v>
      </c>
      <c r="D161" s="26" t="s">
        <v>189</v>
      </c>
      <c r="E161" s="25" t="s">
        <v>476</v>
      </c>
      <c r="F161" s="26" t="s">
        <v>290</v>
      </c>
      <c r="G161" s="209">
        <f>'мун рай-2014-2015'!H238</f>
        <v>0</v>
      </c>
      <c r="H161" s="209">
        <f>'мун рай-2014-2015'!I238</f>
        <v>0</v>
      </c>
    </row>
    <row r="162" spans="1:8" ht="40.5" customHeight="1">
      <c r="A162" s="244"/>
      <c r="B162" s="193" t="s">
        <v>843</v>
      </c>
      <c r="C162" s="26" t="s">
        <v>194</v>
      </c>
      <c r="D162" s="26" t="s">
        <v>189</v>
      </c>
      <c r="E162" s="25" t="s">
        <v>476</v>
      </c>
      <c r="F162" s="26" t="s">
        <v>220</v>
      </c>
      <c r="G162" s="209">
        <f>'мун рай-2014-2015'!H239</f>
        <v>6063.2</v>
      </c>
      <c r="H162" s="209">
        <f>'мун рай-2014-2015'!I239</f>
        <v>6063.2</v>
      </c>
    </row>
    <row r="163" spans="1:8" ht="12.75" customHeight="1">
      <c r="A163" s="244"/>
      <c r="B163" s="185" t="s">
        <v>480</v>
      </c>
      <c r="C163" s="26" t="s">
        <v>194</v>
      </c>
      <c r="D163" s="26" t="s">
        <v>189</v>
      </c>
      <c r="E163" s="25" t="s">
        <v>476</v>
      </c>
      <c r="F163" s="26" t="s">
        <v>291</v>
      </c>
      <c r="G163" s="209">
        <f>'мун рай-2014-2015'!H240</f>
        <v>0</v>
      </c>
      <c r="H163" s="209">
        <f>'мун рай-2014-2015'!I240</f>
        <v>0</v>
      </c>
    </row>
    <row r="164" spans="1:8" s="220" customFormat="1" ht="12.75">
      <c r="A164" s="248"/>
      <c r="B164" s="225" t="s">
        <v>478</v>
      </c>
      <c r="C164" s="24" t="s">
        <v>194</v>
      </c>
      <c r="D164" s="24" t="s">
        <v>189</v>
      </c>
      <c r="E164" s="23" t="s">
        <v>479</v>
      </c>
      <c r="F164" s="24"/>
      <c r="G164" s="224">
        <f>G165</f>
        <v>3121</v>
      </c>
      <c r="H164" s="224">
        <f>H165</f>
        <v>3121</v>
      </c>
    </row>
    <row r="165" spans="1:8" ht="63" customHeight="1">
      <c r="A165" s="244"/>
      <c r="B165" s="197" t="s">
        <v>481</v>
      </c>
      <c r="C165" s="26" t="s">
        <v>194</v>
      </c>
      <c r="D165" s="26" t="s">
        <v>189</v>
      </c>
      <c r="E165" s="25" t="s">
        <v>483</v>
      </c>
      <c r="F165" s="26"/>
      <c r="G165" s="209">
        <f>G166+G167+G168</f>
        <v>3121</v>
      </c>
      <c r="H165" s="209">
        <f>H166+H167+H168</f>
        <v>3121</v>
      </c>
    </row>
    <row r="166" spans="1:8" ht="26.25" customHeight="1">
      <c r="A166" s="244"/>
      <c r="B166" s="194" t="s">
        <v>845</v>
      </c>
      <c r="C166" s="26" t="s">
        <v>194</v>
      </c>
      <c r="D166" s="26" t="s">
        <v>189</v>
      </c>
      <c r="E166" s="25" t="s">
        <v>483</v>
      </c>
      <c r="F166" s="26" t="s">
        <v>706</v>
      </c>
      <c r="G166" s="209">
        <f>'мун рай-2014-2015'!H243</f>
        <v>3121</v>
      </c>
      <c r="H166" s="209">
        <f>'мун рай-2014-2015'!I243</f>
        <v>3121</v>
      </c>
    </row>
    <row r="167" spans="1:8" ht="13.5" customHeight="1">
      <c r="A167" s="244"/>
      <c r="B167" s="185" t="s">
        <v>482</v>
      </c>
      <c r="C167" s="26" t="s">
        <v>194</v>
      </c>
      <c r="D167" s="26" t="s">
        <v>189</v>
      </c>
      <c r="E167" s="25" t="s">
        <v>483</v>
      </c>
      <c r="F167" s="26" t="s">
        <v>290</v>
      </c>
      <c r="G167" s="209">
        <f>'мун рай-2014-2015'!H244</f>
        <v>0</v>
      </c>
      <c r="H167" s="209">
        <f>'мун рай-2014-2015'!I244</f>
        <v>0</v>
      </c>
    </row>
    <row r="168" spans="1:8" ht="13.5" customHeight="1">
      <c r="A168" s="244"/>
      <c r="B168" s="185" t="s">
        <v>480</v>
      </c>
      <c r="C168" s="26" t="s">
        <v>194</v>
      </c>
      <c r="D168" s="26" t="s">
        <v>189</v>
      </c>
      <c r="E168" s="25" t="s">
        <v>483</v>
      </c>
      <c r="F168" s="26" t="s">
        <v>291</v>
      </c>
      <c r="G168" s="209">
        <f>'мун рай-2014-2015'!H245</f>
        <v>0</v>
      </c>
      <c r="H168" s="209">
        <f>'мун рай-2014-2015'!I245</f>
        <v>0</v>
      </c>
    </row>
    <row r="169" spans="1:8" s="220" customFormat="1" ht="13.5" customHeight="1">
      <c r="A169" s="248"/>
      <c r="B169" s="225" t="s">
        <v>726</v>
      </c>
      <c r="C169" s="24" t="s">
        <v>194</v>
      </c>
      <c r="D169" s="24" t="s">
        <v>189</v>
      </c>
      <c r="E169" s="23" t="s">
        <v>645</v>
      </c>
      <c r="F169" s="24"/>
      <c r="G169" s="224">
        <f>G170+G172+G174</f>
        <v>550</v>
      </c>
      <c r="H169" s="224">
        <f>H170+H172+H174</f>
        <v>660.6</v>
      </c>
    </row>
    <row r="170" spans="1:8" ht="49.5" customHeight="1">
      <c r="A170" s="244"/>
      <c r="B170" s="185" t="s">
        <v>486</v>
      </c>
      <c r="C170" s="26" t="s">
        <v>194</v>
      </c>
      <c r="D170" s="26" t="s">
        <v>189</v>
      </c>
      <c r="E170" s="25" t="s">
        <v>487</v>
      </c>
      <c r="F170" s="26"/>
      <c r="G170" s="209">
        <f>G171</f>
        <v>450</v>
      </c>
      <c r="H170" s="209">
        <f>H171</f>
        <v>450</v>
      </c>
    </row>
    <row r="171" spans="1:8" ht="13.5" customHeight="1">
      <c r="A171" s="244"/>
      <c r="B171" s="185" t="s">
        <v>482</v>
      </c>
      <c r="C171" s="26" t="s">
        <v>194</v>
      </c>
      <c r="D171" s="26" t="s">
        <v>189</v>
      </c>
      <c r="E171" s="25" t="s">
        <v>487</v>
      </c>
      <c r="F171" s="26" t="s">
        <v>290</v>
      </c>
      <c r="G171" s="209">
        <f>'мун рай-2014-2015'!H248</f>
        <v>450</v>
      </c>
      <c r="H171" s="209">
        <f>'мун рай-2014-2015'!I248</f>
        <v>450</v>
      </c>
    </row>
    <row r="172" spans="1:8" ht="39.75" customHeight="1">
      <c r="A172" s="244"/>
      <c r="B172" s="185" t="s">
        <v>488</v>
      </c>
      <c r="C172" s="26" t="s">
        <v>194</v>
      </c>
      <c r="D172" s="26" t="s">
        <v>189</v>
      </c>
      <c r="E172" s="25" t="s">
        <v>740</v>
      </c>
      <c r="F172" s="26"/>
      <c r="G172" s="209">
        <f>G173</f>
        <v>100</v>
      </c>
      <c r="H172" s="209">
        <f>H173</f>
        <v>100</v>
      </c>
    </row>
    <row r="173" spans="1:8" ht="13.5" customHeight="1">
      <c r="A173" s="244"/>
      <c r="B173" s="185" t="s">
        <v>482</v>
      </c>
      <c r="C173" s="26" t="s">
        <v>194</v>
      </c>
      <c r="D173" s="26" t="s">
        <v>189</v>
      </c>
      <c r="E173" s="25" t="s">
        <v>740</v>
      </c>
      <c r="F173" s="26" t="s">
        <v>290</v>
      </c>
      <c r="G173" s="209">
        <f>'мун рай-2014-2015'!H250</f>
        <v>100</v>
      </c>
      <c r="H173" s="209">
        <f>'мун рай-2014-2015'!I250</f>
        <v>100</v>
      </c>
    </row>
    <row r="174" spans="1:8" ht="62.25" customHeight="1">
      <c r="A174" s="244"/>
      <c r="B174" s="185" t="s">
        <v>484</v>
      </c>
      <c r="C174" s="26" t="s">
        <v>194</v>
      </c>
      <c r="D174" s="26" t="s">
        <v>189</v>
      </c>
      <c r="E174" s="25" t="s">
        <v>485</v>
      </c>
      <c r="F174" s="26"/>
      <c r="G174" s="209">
        <f>G175+G176</f>
        <v>0</v>
      </c>
      <c r="H174" s="209">
        <f>H175+H176</f>
        <v>110.6</v>
      </c>
    </row>
    <row r="175" spans="1:8" ht="13.5" customHeight="1">
      <c r="A175" s="244"/>
      <c r="B175" s="185" t="s">
        <v>482</v>
      </c>
      <c r="C175" s="26" t="s">
        <v>194</v>
      </c>
      <c r="D175" s="26" t="s">
        <v>189</v>
      </c>
      <c r="E175" s="25" t="s">
        <v>485</v>
      </c>
      <c r="F175" s="26" t="s">
        <v>290</v>
      </c>
      <c r="G175" s="209">
        <f>'мун рай-2014-2015'!H252</f>
        <v>0</v>
      </c>
      <c r="H175" s="209">
        <f>'мун рай-2014-2015'!I252</f>
        <v>94.6</v>
      </c>
    </row>
    <row r="176" spans="1:8" ht="13.5" customHeight="1">
      <c r="A176" s="244"/>
      <c r="B176" s="185" t="s">
        <v>480</v>
      </c>
      <c r="C176" s="26" t="s">
        <v>194</v>
      </c>
      <c r="D176" s="26" t="s">
        <v>189</v>
      </c>
      <c r="E176" s="25" t="s">
        <v>485</v>
      </c>
      <c r="F176" s="26" t="s">
        <v>291</v>
      </c>
      <c r="G176" s="209">
        <f>'мун рай-2014-2015'!H253</f>
        <v>0</v>
      </c>
      <c r="H176" s="209">
        <f>'мун рай-2014-2015'!I253</f>
        <v>16</v>
      </c>
    </row>
    <row r="177" spans="1:8" s="115" customFormat="1" ht="13.5" customHeight="1">
      <c r="A177" s="247"/>
      <c r="B177" s="229" t="s">
        <v>166</v>
      </c>
      <c r="C177" s="54" t="s">
        <v>194</v>
      </c>
      <c r="D177" s="54" t="s">
        <v>190</v>
      </c>
      <c r="E177" s="53"/>
      <c r="F177" s="54"/>
      <c r="G177" s="230">
        <f>G178+G186+G191+G195+G201</f>
        <v>206731.5</v>
      </c>
      <c r="H177" s="230">
        <f>H178+H186+H191+H195+H201</f>
        <v>203490.4</v>
      </c>
    </row>
    <row r="178" spans="1:8" s="220" customFormat="1" ht="27" customHeight="1">
      <c r="A178" s="248"/>
      <c r="B178" s="225" t="s">
        <v>489</v>
      </c>
      <c r="C178" s="24" t="s">
        <v>194</v>
      </c>
      <c r="D178" s="24" t="s">
        <v>190</v>
      </c>
      <c r="E178" s="23" t="s">
        <v>492</v>
      </c>
      <c r="F178" s="24"/>
      <c r="G178" s="224">
        <f>G179</f>
        <v>192100.1</v>
      </c>
      <c r="H178" s="224">
        <f>H179</f>
        <v>189714.7</v>
      </c>
    </row>
    <row r="179" spans="1:8" ht="23.25" customHeight="1">
      <c r="A179" s="244"/>
      <c r="B179" s="185" t="s">
        <v>470</v>
      </c>
      <c r="C179" s="26" t="s">
        <v>194</v>
      </c>
      <c r="D179" s="26" t="s">
        <v>190</v>
      </c>
      <c r="E179" s="25" t="s">
        <v>493</v>
      </c>
      <c r="F179" s="26"/>
      <c r="G179" s="209">
        <f>G180+G183</f>
        <v>192100.1</v>
      </c>
      <c r="H179" s="209">
        <f>H180+H183</f>
        <v>189714.7</v>
      </c>
    </row>
    <row r="180" spans="1:8" ht="39.75" customHeight="1">
      <c r="A180" s="244"/>
      <c r="B180" s="185" t="s">
        <v>490</v>
      </c>
      <c r="C180" s="26" t="s">
        <v>194</v>
      </c>
      <c r="D180" s="26" t="s">
        <v>190</v>
      </c>
      <c r="E180" s="25" t="s">
        <v>494</v>
      </c>
      <c r="F180" s="26"/>
      <c r="G180" s="209">
        <f>G181+G182</f>
        <v>28195.1</v>
      </c>
      <c r="H180" s="209">
        <f>H181+H182</f>
        <v>25809.7</v>
      </c>
    </row>
    <row r="181" spans="1:8" ht="39.75" customHeight="1">
      <c r="A181" s="244"/>
      <c r="B181" s="185" t="s">
        <v>841</v>
      </c>
      <c r="C181" s="26" t="s">
        <v>194</v>
      </c>
      <c r="D181" s="26" t="s">
        <v>190</v>
      </c>
      <c r="E181" s="25" t="s">
        <v>494</v>
      </c>
      <c r="F181" s="26" t="s">
        <v>219</v>
      </c>
      <c r="G181" s="209">
        <f>'мун рай-2014-2015'!H258</f>
        <v>28195.1</v>
      </c>
      <c r="H181" s="209">
        <f>'мун рай-2014-2015'!I258</f>
        <v>25809.7</v>
      </c>
    </row>
    <row r="182" spans="1:8" ht="13.5" customHeight="1">
      <c r="A182" s="244"/>
      <c r="B182" s="185" t="s">
        <v>482</v>
      </c>
      <c r="C182" s="26" t="s">
        <v>194</v>
      </c>
      <c r="D182" s="26" t="s">
        <v>190</v>
      </c>
      <c r="E182" s="25" t="s">
        <v>494</v>
      </c>
      <c r="F182" s="26" t="s">
        <v>290</v>
      </c>
      <c r="G182" s="209">
        <f>'мун рай-2014-2015'!H259</f>
        <v>0</v>
      </c>
      <c r="H182" s="209">
        <f>'мун рай-2014-2015'!I259</f>
        <v>0</v>
      </c>
    </row>
    <row r="183" spans="1:8" ht="39" customHeight="1">
      <c r="A183" s="244"/>
      <c r="B183" s="185" t="s">
        <v>491</v>
      </c>
      <c r="C183" s="26" t="s">
        <v>194</v>
      </c>
      <c r="D183" s="26" t="s">
        <v>190</v>
      </c>
      <c r="E183" s="25" t="s">
        <v>495</v>
      </c>
      <c r="F183" s="26"/>
      <c r="G183" s="209">
        <f>G184+G185</f>
        <v>163905</v>
      </c>
      <c r="H183" s="209">
        <f>H184+H185</f>
        <v>163905</v>
      </c>
    </row>
    <row r="184" spans="1:8" ht="40.5" customHeight="1">
      <c r="A184" s="244"/>
      <c r="B184" s="185" t="s">
        <v>841</v>
      </c>
      <c r="C184" s="26" t="s">
        <v>194</v>
      </c>
      <c r="D184" s="26" t="s">
        <v>190</v>
      </c>
      <c r="E184" s="25" t="s">
        <v>495</v>
      </c>
      <c r="F184" s="26" t="s">
        <v>219</v>
      </c>
      <c r="G184" s="209">
        <f>'мун рай-2014-2015'!H261</f>
        <v>163905</v>
      </c>
      <c r="H184" s="209">
        <f>'мун рай-2014-2015'!I261</f>
        <v>163905</v>
      </c>
    </row>
    <row r="185" spans="1:8" ht="13.5" customHeight="1">
      <c r="A185" s="244"/>
      <c r="B185" s="185" t="s">
        <v>482</v>
      </c>
      <c r="C185" s="26" t="s">
        <v>194</v>
      </c>
      <c r="D185" s="26" t="s">
        <v>190</v>
      </c>
      <c r="E185" s="25" t="s">
        <v>495</v>
      </c>
      <c r="F185" s="26" t="s">
        <v>290</v>
      </c>
      <c r="G185" s="209">
        <f>'мун рай-2014-2015'!H262</f>
        <v>0</v>
      </c>
      <c r="H185" s="209">
        <f>'мун рай-2014-2015'!I262</f>
        <v>0</v>
      </c>
    </row>
    <row r="186" spans="1:8" s="220" customFormat="1" ht="13.5" customHeight="1">
      <c r="A186" s="248"/>
      <c r="B186" s="225" t="s">
        <v>167</v>
      </c>
      <c r="C186" s="24" t="s">
        <v>194</v>
      </c>
      <c r="D186" s="24" t="s">
        <v>190</v>
      </c>
      <c r="E186" s="23" t="s">
        <v>497</v>
      </c>
      <c r="F186" s="24"/>
      <c r="G186" s="224">
        <f>G187</f>
        <v>10603.8</v>
      </c>
      <c r="H186" s="224">
        <f>H187</f>
        <v>10603.8</v>
      </c>
    </row>
    <row r="187" spans="1:8" ht="25.5">
      <c r="A187" s="244"/>
      <c r="B187" s="185" t="s">
        <v>496</v>
      </c>
      <c r="C187" s="26" t="s">
        <v>194</v>
      </c>
      <c r="D187" s="26" t="s">
        <v>190</v>
      </c>
      <c r="E187" s="25" t="s">
        <v>498</v>
      </c>
      <c r="F187" s="26"/>
      <c r="G187" s="209">
        <f>G188</f>
        <v>10603.8</v>
      </c>
      <c r="H187" s="209">
        <f>H188</f>
        <v>10603.8</v>
      </c>
    </row>
    <row r="188" spans="1:8" ht="39" customHeight="1">
      <c r="A188" s="244"/>
      <c r="B188" s="185" t="s">
        <v>490</v>
      </c>
      <c r="C188" s="26" t="s">
        <v>194</v>
      </c>
      <c r="D188" s="26" t="s">
        <v>190</v>
      </c>
      <c r="E188" s="25" t="s">
        <v>499</v>
      </c>
      <c r="F188" s="26"/>
      <c r="G188" s="209">
        <f>G189+G190</f>
        <v>10603.8</v>
      </c>
      <c r="H188" s="209">
        <f>H189+H190</f>
        <v>10603.8</v>
      </c>
    </row>
    <row r="189" spans="1:8" ht="38.25" customHeight="1">
      <c r="A189" s="244"/>
      <c r="B189" s="185" t="s">
        <v>841</v>
      </c>
      <c r="C189" s="26" t="s">
        <v>194</v>
      </c>
      <c r="D189" s="26" t="s">
        <v>190</v>
      </c>
      <c r="E189" s="25" t="s">
        <v>499</v>
      </c>
      <c r="F189" s="26" t="s">
        <v>219</v>
      </c>
      <c r="G189" s="209">
        <f>'мун рай-2014-2015'!H266+'мун рай-2014-2015'!H326</f>
        <v>10603.8</v>
      </c>
      <c r="H189" s="209">
        <f>'мун рай-2014-2015'!I266+'мун рай-2014-2015'!I326</f>
        <v>10603.8</v>
      </c>
    </row>
    <row r="190" spans="1:8" ht="12.75">
      <c r="A190" s="244"/>
      <c r="B190" s="185" t="s">
        <v>482</v>
      </c>
      <c r="C190" s="26" t="s">
        <v>194</v>
      </c>
      <c r="D190" s="26" t="s">
        <v>190</v>
      </c>
      <c r="E190" s="25" t="s">
        <v>499</v>
      </c>
      <c r="F190" s="26" t="s">
        <v>290</v>
      </c>
      <c r="G190" s="209">
        <f>'мун рай-2014-2015'!H267+'мун рай-2014-2015'!H327</f>
        <v>0</v>
      </c>
      <c r="H190" s="209">
        <f>'мун рай-2014-2015'!I267+'мун рай-2014-2015'!I327</f>
        <v>0</v>
      </c>
    </row>
    <row r="191" spans="1:8" s="220" customFormat="1" ht="12.75">
      <c r="A191" s="248"/>
      <c r="B191" s="225" t="s">
        <v>672</v>
      </c>
      <c r="C191" s="24" t="s">
        <v>194</v>
      </c>
      <c r="D191" s="24" t="s">
        <v>190</v>
      </c>
      <c r="E191" s="23" t="s">
        <v>673</v>
      </c>
      <c r="F191" s="24"/>
      <c r="G191" s="227">
        <f aca="true" t="shared" si="5" ref="G191:H193">G192</f>
        <v>1739</v>
      </c>
      <c r="H191" s="227">
        <f t="shared" si="5"/>
        <v>1739</v>
      </c>
    </row>
    <row r="192" spans="1:10" ht="13.5" customHeight="1">
      <c r="A192" s="244"/>
      <c r="B192" s="185" t="s">
        <v>748</v>
      </c>
      <c r="C192" s="26" t="s">
        <v>194</v>
      </c>
      <c r="D192" s="26" t="s">
        <v>190</v>
      </c>
      <c r="E192" s="26" t="s">
        <v>674</v>
      </c>
      <c r="F192" s="65"/>
      <c r="G192" s="210">
        <f t="shared" si="5"/>
        <v>1739</v>
      </c>
      <c r="H192" s="210">
        <f t="shared" si="5"/>
        <v>1739</v>
      </c>
      <c r="I192" s="187"/>
      <c r="J192" s="188"/>
    </row>
    <row r="193" spans="1:10" ht="36.75" customHeight="1">
      <c r="A193" s="244"/>
      <c r="B193" s="196" t="s">
        <v>500</v>
      </c>
      <c r="C193" s="26" t="s">
        <v>194</v>
      </c>
      <c r="D193" s="26" t="s">
        <v>190</v>
      </c>
      <c r="E193" s="60" t="s">
        <v>501</v>
      </c>
      <c r="F193" s="60"/>
      <c r="G193" s="209">
        <f t="shared" si="5"/>
        <v>1739</v>
      </c>
      <c r="H193" s="209">
        <f t="shared" si="5"/>
        <v>1739</v>
      </c>
      <c r="J193" s="187"/>
    </row>
    <row r="194" spans="1:8" ht="12.75">
      <c r="A194" s="244"/>
      <c r="B194" s="185" t="s">
        <v>482</v>
      </c>
      <c r="C194" s="26" t="s">
        <v>194</v>
      </c>
      <c r="D194" s="26" t="s">
        <v>190</v>
      </c>
      <c r="E194" s="60" t="s">
        <v>501</v>
      </c>
      <c r="F194" s="60" t="s">
        <v>290</v>
      </c>
      <c r="G194" s="209">
        <f>'мун рай-2014-2015'!H271</f>
        <v>1739</v>
      </c>
      <c r="H194" s="209">
        <f>'мун рай-2014-2015'!I271</f>
        <v>1739</v>
      </c>
    </row>
    <row r="195" spans="1:8" s="220" customFormat="1" ht="12.75">
      <c r="A195" s="248"/>
      <c r="B195" s="217" t="s">
        <v>478</v>
      </c>
      <c r="C195" s="24" t="s">
        <v>194</v>
      </c>
      <c r="D195" s="24" t="s">
        <v>190</v>
      </c>
      <c r="E195" s="62" t="s">
        <v>479</v>
      </c>
      <c r="F195" s="62"/>
      <c r="G195" s="224">
        <f>G196</f>
        <v>119</v>
      </c>
      <c r="H195" s="224">
        <f>H196</f>
        <v>119</v>
      </c>
    </row>
    <row r="196" spans="1:8" ht="24" customHeight="1">
      <c r="A196" s="244"/>
      <c r="B196" s="196" t="s">
        <v>502</v>
      </c>
      <c r="C196" s="26" t="s">
        <v>194</v>
      </c>
      <c r="D196" s="26" t="s">
        <v>190</v>
      </c>
      <c r="E196" s="60" t="s">
        <v>506</v>
      </c>
      <c r="F196" s="60"/>
      <c r="G196" s="209">
        <f>G197+G199</f>
        <v>119</v>
      </c>
      <c r="H196" s="209">
        <f>H197+H199</f>
        <v>119</v>
      </c>
    </row>
    <row r="197" spans="1:8" ht="24.75" customHeight="1">
      <c r="A197" s="244"/>
      <c r="B197" s="196" t="s">
        <v>503</v>
      </c>
      <c r="C197" s="26" t="s">
        <v>194</v>
      </c>
      <c r="D197" s="26" t="s">
        <v>190</v>
      </c>
      <c r="E197" s="60" t="s">
        <v>505</v>
      </c>
      <c r="F197" s="60"/>
      <c r="G197" s="209">
        <f>G198</f>
        <v>0</v>
      </c>
      <c r="H197" s="209">
        <f>H198</f>
        <v>0</v>
      </c>
    </row>
    <row r="198" spans="1:8" ht="12.75">
      <c r="A198" s="244"/>
      <c r="B198" s="185" t="s">
        <v>482</v>
      </c>
      <c r="C198" s="26" t="s">
        <v>194</v>
      </c>
      <c r="D198" s="26" t="s">
        <v>190</v>
      </c>
      <c r="E198" s="60" t="s">
        <v>505</v>
      </c>
      <c r="F198" s="60" t="s">
        <v>290</v>
      </c>
      <c r="G198" s="209">
        <f>'мун рай-2014-2015'!H275</f>
        <v>0</v>
      </c>
      <c r="H198" s="209">
        <f>'мун рай-2014-2015'!I275</f>
        <v>0</v>
      </c>
    </row>
    <row r="199" spans="1:8" ht="24.75" customHeight="1">
      <c r="A199" s="244"/>
      <c r="B199" s="196" t="s">
        <v>504</v>
      </c>
      <c r="C199" s="26" t="s">
        <v>194</v>
      </c>
      <c r="D199" s="26" t="s">
        <v>190</v>
      </c>
      <c r="E199" s="60" t="s">
        <v>507</v>
      </c>
      <c r="F199" s="60"/>
      <c r="G199" s="209">
        <f>G200</f>
        <v>119</v>
      </c>
      <c r="H199" s="209">
        <f>H200</f>
        <v>119</v>
      </c>
    </row>
    <row r="200" spans="1:8" ht="12.75">
      <c r="A200" s="244"/>
      <c r="B200" s="185" t="s">
        <v>482</v>
      </c>
      <c r="C200" s="26" t="s">
        <v>194</v>
      </c>
      <c r="D200" s="26" t="s">
        <v>190</v>
      </c>
      <c r="E200" s="60" t="s">
        <v>507</v>
      </c>
      <c r="F200" s="60" t="s">
        <v>290</v>
      </c>
      <c r="G200" s="209">
        <f>'мун рай-2014-2015'!H277</f>
        <v>119</v>
      </c>
      <c r="H200" s="209">
        <f>'мун рай-2014-2015'!I277</f>
        <v>119</v>
      </c>
    </row>
    <row r="201" spans="1:8" s="220" customFormat="1" ht="13.5" customHeight="1">
      <c r="A201" s="248"/>
      <c r="B201" s="217" t="s">
        <v>726</v>
      </c>
      <c r="C201" s="62" t="s">
        <v>194</v>
      </c>
      <c r="D201" s="62" t="s">
        <v>190</v>
      </c>
      <c r="E201" s="62" t="s">
        <v>645</v>
      </c>
      <c r="F201" s="62"/>
      <c r="G201" s="224">
        <f>G202+G204+G206</f>
        <v>2169.6</v>
      </c>
      <c r="H201" s="224">
        <f>H202+H204+H206</f>
        <v>1313.9</v>
      </c>
    </row>
    <row r="202" spans="1:8" ht="39.75" customHeight="1">
      <c r="A202" s="244"/>
      <c r="B202" s="185" t="s">
        <v>488</v>
      </c>
      <c r="C202" s="26" t="s">
        <v>194</v>
      </c>
      <c r="D202" s="26" t="s">
        <v>190</v>
      </c>
      <c r="E202" s="25" t="s">
        <v>740</v>
      </c>
      <c r="F202" s="26"/>
      <c r="G202" s="209">
        <f>G203</f>
        <v>561.6</v>
      </c>
      <c r="H202" s="209">
        <f>H203</f>
        <v>561.6</v>
      </c>
    </row>
    <row r="203" spans="1:8" ht="13.5" customHeight="1">
      <c r="A203" s="244"/>
      <c r="B203" s="185" t="s">
        <v>482</v>
      </c>
      <c r="C203" s="26" t="s">
        <v>194</v>
      </c>
      <c r="D203" s="26" t="s">
        <v>190</v>
      </c>
      <c r="E203" s="25" t="s">
        <v>740</v>
      </c>
      <c r="F203" s="26" t="s">
        <v>290</v>
      </c>
      <c r="G203" s="209">
        <f>'мун рай-2014-2015'!H330+'мун рай-2014-2015'!H280</f>
        <v>561.6</v>
      </c>
      <c r="H203" s="209">
        <f>'мун рай-2014-2015'!I330+'мун рай-2014-2015'!I280</f>
        <v>561.6</v>
      </c>
    </row>
    <row r="204" spans="1:8" ht="51.75" customHeight="1">
      <c r="A204" s="244"/>
      <c r="B204" s="196" t="s">
        <v>484</v>
      </c>
      <c r="C204" s="60" t="s">
        <v>194</v>
      </c>
      <c r="D204" s="60" t="s">
        <v>190</v>
      </c>
      <c r="E204" s="60" t="s">
        <v>485</v>
      </c>
      <c r="F204" s="60"/>
      <c r="G204" s="209">
        <f>G205</f>
        <v>850</v>
      </c>
      <c r="H204" s="209">
        <f>H205</f>
        <v>752.3</v>
      </c>
    </row>
    <row r="205" spans="1:8" ht="13.5" customHeight="1">
      <c r="A205" s="244"/>
      <c r="B205" s="185" t="s">
        <v>482</v>
      </c>
      <c r="C205" s="60" t="s">
        <v>194</v>
      </c>
      <c r="D205" s="60" t="s">
        <v>190</v>
      </c>
      <c r="E205" s="60" t="s">
        <v>485</v>
      </c>
      <c r="F205" s="60" t="s">
        <v>290</v>
      </c>
      <c r="G205" s="209">
        <f>'мун рай-2014-2015'!H282</f>
        <v>850</v>
      </c>
      <c r="H205" s="209">
        <f>'мун рай-2014-2015'!I282</f>
        <v>752.3</v>
      </c>
    </row>
    <row r="206" spans="1:8" ht="51">
      <c r="A206" s="244"/>
      <c r="B206" s="185" t="s">
        <v>384</v>
      </c>
      <c r="C206" s="60" t="s">
        <v>194</v>
      </c>
      <c r="D206" s="60" t="s">
        <v>190</v>
      </c>
      <c r="E206" s="60" t="s">
        <v>523</v>
      </c>
      <c r="F206" s="60"/>
      <c r="G206" s="209">
        <f>G207</f>
        <v>758</v>
      </c>
      <c r="H206" s="209">
        <f>H207</f>
        <v>0</v>
      </c>
    </row>
    <row r="207" spans="1:8" ht="13.5" customHeight="1">
      <c r="A207" s="244"/>
      <c r="B207" s="185" t="s">
        <v>482</v>
      </c>
      <c r="C207" s="60" t="s">
        <v>194</v>
      </c>
      <c r="D207" s="60" t="s">
        <v>190</v>
      </c>
      <c r="E207" s="60" t="s">
        <v>523</v>
      </c>
      <c r="F207" s="60" t="s">
        <v>290</v>
      </c>
      <c r="G207" s="209">
        <f>'мун рай-2014-2015'!H284+'мун рай-2014-2015'!H332</f>
        <v>758</v>
      </c>
      <c r="H207" s="209">
        <f>'мун рай-2014-2015'!I284+'мун рай-2014-2015'!I332</f>
        <v>0</v>
      </c>
    </row>
    <row r="208" spans="1:8" s="115" customFormat="1" ht="13.5" customHeight="1">
      <c r="A208" s="247"/>
      <c r="B208" s="229" t="s">
        <v>741</v>
      </c>
      <c r="C208" s="54" t="s">
        <v>194</v>
      </c>
      <c r="D208" s="54" t="s">
        <v>194</v>
      </c>
      <c r="E208" s="54"/>
      <c r="F208" s="54"/>
      <c r="G208" s="230">
        <f>G209+G212</f>
        <v>564</v>
      </c>
      <c r="H208" s="230">
        <f>H209+H212</f>
        <v>564</v>
      </c>
    </row>
    <row r="209" spans="1:8" s="220" customFormat="1" ht="12.75" customHeight="1">
      <c r="A209" s="248"/>
      <c r="B209" s="225" t="s">
        <v>742</v>
      </c>
      <c r="C209" s="24" t="s">
        <v>194</v>
      </c>
      <c r="D209" s="24" t="s">
        <v>194</v>
      </c>
      <c r="E209" s="24" t="s">
        <v>529</v>
      </c>
      <c r="F209" s="24"/>
      <c r="G209" s="224">
        <f>G210</f>
        <v>383</v>
      </c>
      <c r="H209" s="224">
        <f>H210</f>
        <v>383</v>
      </c>
    </row>
    <row r="210" spans="1:8" ht="13.5" customHeight="1">
      <c r="A210" s="244"/>
      <c r="B210" s="185" t="s">
        <v>743</v>
      </c>
      <c r="C210" s="26" t="s">
        <v>194</v>
      </c>
      <c r="D210" s="26" t="s">
        <v>194</v>
      </c>
      <c r="E210" s="25" t="s">
        <v>668</v>
      </c>
      <c r="F210" s="26"/>
      <c r="G210" s="209">
        <f>G211</f>
        <v>383</v>
      </c>
      <c r="H210" s="209">
        <f>H211</f>
        <v>383</v>
      </c>
    </row>
    <row r="211" spans="1:8" ht="25.5" customHeight="1">
      <c r="A211" s="244"/>
      <c r="B211" s="194" t="s">
        <v>845</v>
      </c>
      <c r="C211" s="26" t="s">
        <v>194</v>
      </c>
      <c r="D211" s="26" t="s">
        <v>194</v>
      </c>
      <c r="E211" s="26" t="s">
        <v>668</v>
      </c>
      <c r="F211" s="26" t="s">
        <v>706</v>
      </c>
      <c r="G211" s="210">
        <f>'мун рай-2014-2015'!H288+'мун рай-2014-2015'!H91</f>
        <v>383</v>
      </c>
      <c r="H211" s="210">
        <f>'мун рай-2014-2015'!I288+'мун рай-2014-2015'!I91</f>
        <v>383</v>
      </c>
    </row>
    <row r="212" spans="1:8" s="220" customFormat="1" ht="25.5">
      <c r="A212" s="248"/>
      <c r="B212" s="225" t="s">
        <v>508</v>
      </c>
      <c r="C212" s="24" t="s">
        <v>194</v>
      </c>
      <c r="D212" s="24" t="s">
        <v>194</v>
      </c>
      <c r="E212" s="24" t="s">
        <v>510</v>
      </c>
      <c r="F212" s="226"/>
      <c r="G212" s="227">
        <f>G213</f>
        <v>181</v>
      </c>
      <c r="H212" s="227">
        <f>H213</f>
        <v>181</v>
      </c>
    </row>
    <row r="213" spans="1:8" ht="12.75">
      <c r="A213" s="244"/>
      <c r="B213" s="194" t="s">
        <v>509</v>
      </c>
      <c r="C213" s="26" t="s">
        <v>194</v>
      </c>
      <c r="D213" s="26" t="s">
        <v>194</v>
      </c>
      <c r="E213" s="26" t="s">
        <v>511</v>
      </c>
      <c r="F213" s="65"/>
      <c r="G213" s="210">
        <f>G214</f>
        <v>181</v>
      </c>
      <c r="H213" s="210">
        <f>H214</f>
        <v>181</v>
      </c>
    </row>
    <row r="214" spans="1:8" ht="12.75">
      <c r="A214" s="244"/>
      <c r="B214" s="185" t="s">
        <v>482</v>
      </c>
      <c r="C214" s="26" t="s">
        <v>194</v>
      </c>
      <c r="D214" s="26" t="s">
        <v>194</v>
      </c>
      <c r="E214" s="26" t="s">
        <v>511</v>
      </c>
      <c r="F214" s="65" t="s">
        <v>290</v>
      </c>
      <c r="G214" s="210">
        <f>'мун рай-2014-2015'!H291</f>
        <v>181</v>
      </c>
      <c r="H214" s="210">
        <f>'мун рай-2014-2015'!I291</f>
        <v>181</v>
      </c>
    </row>
    <row r="215" spans="1:8" s="115" customFormat="1" ht="13.5">
      <c r="A215" s="247"/>
      <c r="B215" s="221" t="s">
        <v>168</v>
      </c>
      <c r="C215" s="54" t="s">
        <v>194</v>
      </c>
      <c r="D215" s="54" t="s">
        <v>161</v>
      </c>
      <c r="E215" s="54"/>
      <c r="F215" s="66"/>
      <c r="G215" s="228">
        <f>G216+G224+G240</f>
        <v>17104.9</v>
      </c>
      <c r="H215" s="228">
        <f>H216+H224+H240</f>
        <v>15314.9</v>
      </c>
    </row>
    <row r="216" spans="1:8" s="220" customFormat="1" ht="52.5" customHeight="1">
      <c r="A216" s="248"/>
      <c r="B216" s="217" t="s">
        <v>766</v>
      </c>
      <c r="C216" s="24" t="s">
        <v>194</v>
      </c>
      <c r="D216" s="24" t="s">
        <v>161</v>
      </c>
      <c r="E216" s="62" t="s">
        <v>624</v>
      </c>
      <c r="F216" s="62"/>
      <c r="G216" s="224">
        <f>G217</f>
        <v>3781.9</v>
      </c>
      <c r="H216" s="224">
        <f>H217</f>
        <v>3781.9</v>
      </c>
    </row>
    <row r="217" spans="1:8" ht="13.5" customHeight="1">
      <c r="A217" s="244"/>
      <c r="B217" s="185" t="s">
        <v>628</v>
      </c>
      <c r="C217" s="26" t="s">
        <v>194</v>
      </c>
      <c r="D217" s="26" t="s">
        <v>161</v>
      </c>
      <c r="E217" s="26" t="s">
        <v>629</v>
      </c>
      <c r="F217" s="26"/>
      <c r="G217" s="209">
        <f>G218</f>
        <v>3781.9</v>
      </c>
      <c r="H217" s="209">
        <f>H218</f>
        <v>3781.9</v>
      </c>
    </row>
    <row r="218" spans="1:8" ht="25.5" customHeight="1">
      <c r="A218" s="244"/>
      <c r="B218" s="185" t="s">
        <v>714</v>
      </c>
      <c r="C218" s="26" t="s">
        <v>194</v>
      </c>
      <c r="D218" s="26" t="s">
        <v>161</v>
      </c>
      <c r="E218" s="26" t="s">
        <v>630</v>
      </c>
      <c r="F218" s="26"/>
      <c r="G218" s="210">
        <f>SUM(G219:G223)</f>
        <v>3781.9</v>
      </c>
      <c r="H218" s="210">
        <f>SUM(H219:H223)</f>
        <v>3781.9</v>
      </c>
    </row>
    <row r="219" spans="1:8" ht="12.75" customHeight="1">
      <c r="A219" s="244"/>
      <c r="B219" s="185" t="s">
        <v>627</v>
      </c>
      <c r="C219" s="26" t="s">
        <v>194</v>
      </c>
      <c r="D219" s="26" t="s">
        <v>161</v>
      </c>
      <c r="E219" s="26" t="s">
        <v>630</v>
      </c>
      <c r="F219" s="26" t="s">
        <v>708</v>
      </c>
      <c r="G219" s="209">
        <f>'мун рай-2014-2015'!H296</f>
        <v>3564.3</v>
      </c>
      <c r="H219" s="209">
        <f>'мун рай-2014-2015'!I296</f>
        <v>3564.3</v>
      </c>
    </row>
    <row r="220" spans="1:8" ht="26.25" customHeight="1">
      <c r="A220" s="244"/>
      <c r="B220" s="185" t="s">
        <v>717</v>
      </c>
      <c r="C220" s="26" t="s">
        <v>194</v>
      </c>
      <c r="D220" s="26" t="s">
        <v>161</v>
      </c>
      <c r="E220" s="26" t="s">
        <v>630</v>
      </c>
      <c r="F220" s="26" t="s">
        <v>709</v>
      </c>
      <c r="G220" s="209">
        <f>'мун рай-2014-2015'!H297</f>
        <v>21.2</v>
      </c>
      <c r="H220" s="209">
        <f>'мун рай-2014-2015'!I297</f>
        <v>21.2</v>
      </c>
    </row>
    <row r="221" spans="1:8" ht="25.5">
      <c r="A221" s="244"/>
      <c r="B221" s="185" t="s">
        <v>631</v>
      </c>
      <c r="C221" s="26" t="s">
        <v>194</v>
      </c>
      <c r="D221" s="26" t="s">
        <v>161</v>
      </c>
      <c r="E221" s="26" t="s">
        <v>630</v>
      </c>
      <c r="F221" s="26" t="s">
        <v>710</v>
      </c>
      <c r="G221" s="209">
        <f>'мун рай-2014-2015'!H298</f>
        <v>140.4</v>
      </c>
      <c r="H221" s="209">
        <f>'мун рай-2014-2015'!I298</f>
        <v>140.4</v>
      </c>
    </row>
    <row r="222" spans="1:8" ht="26.25" customHeight="1">
      <c r="A222" s="244"/>
      <c r="B222" s="194" t="s">
        <v>845</v>
      </c>
      <c r="C222" s="26" t="s">
        <v>194</v>
      </c>
      <c r="D222" s="26" t="s">
        <v>161</v>
      </c>
      <c r="E222" s="26" t="s">
        <v>630</v>
      </c>
      <c r="F222" s="26" t="s">
        <v>706</v>
      </c>
      <c r="G222" s="209">
        <f>'мун рай-2014-2015'!H299</f>
        <v>56</v>
      </c>
      <c r="H222" s="209">
        <f>'мун рай-2014-2015'!I299</f>
        <v>56</v>
      </c>
    </row>
    <row r="223" spans="1:8" ht="14.25" customHeight="1">
      <c r="A223" s="244"/>
      <c r="B223" s="185" t="s">
        <v>718</v>
      </c>
      <c r="C223" s="26" t="s">
        <v>194</v>
      </c>
      <c r="D223" s="26" t="s">
        <v>161</v>
      </c>
      <c r="E223" s="26" t="s">
        <v>630</v>
      </c>
      <c r="F223" s="26" t="s">
        <v>711</v>
      </c>
      <c r="G223" s="209">
        <f>'мун рай-2014-2015'!H300</f>
        <v>0</v>
      </c>
      <c r="H223" s="209">
        <f>'мун рай-2014-2015'!I300</f>
        <v>0</v>
      </c>
    </row>
    <row r="224" spans="1:8" s="220" customFormat="1" ht="50.25" customHeight="1">
      <c r="A224" s="248"/>
      <c r="B224" s="217" t="s">
        <v>512</v>
      </c>
      <c r="C224" s="62" t="s">
        <v>194</v>
      </c>
      <c r="D224" s="62" t="s">
        <v>161</v>
      </c>
      <c r="E224" s="62" t="s">
        <v>515</v>
      </c>
      <c r="F224" s="62"/>
      <c r="G224" s="224">
        <f>G225</f>
        <v>12533</v>
      </c>
      <c r="H224" s="224">
        <f>H225</f>
        <v>11533</v>
      </c>
    </row>
    <row r="225" spans="1:8" ht="25.5">
      <c r="A225" s="244"/>
      <c r="B225" s="185" t="s">
        <v>496</v>
      </c>
      <c r="C225" s="60" t="s">
        <v>194</v>
      </c>
      <c r="D225" s="60" t="s">
        <v>161</v>
      </c>
      <c r="E225" s="60" t="s">
        <v>516</v>
      </c>
      <c r="F225" s="60"/>
      <c r="G225" s="209">
        <f>G226+G233</f>
        <v>12533</v>
      </c>
      <c r="H225" s="209">
        <f>H226+H233</f>
        <v>11533</v>
      </c>
    </row>
    <row r="226" spans="1:8" ht="50.25" customHeight="1">
      <c r="A226" s="244"/>
      <c r="B226" s="196" t="s">
        <v>519</v>
      </c>
      <c r="C226" s="60" t="s">
        <v>194</v>
      </c>
      <c r="D226" s="60" t="s">
        <v>161</v>
      </c>
      <c r="E226" s="60" t="s">
        <v>517</v>
      </c>
      <c r="F226" s="60"/>
      <c r="G226" s="209">
        <f>SUM(G227:G232)</f>
        <v>5969.4</v>
      </c>
      <c r="H226" s="209">
        <f>SUM(H227:H232)</f>
        <v>4969.4</v>
      </c>
    </row>
    <row r="227" spans="1:8" ht="13.5" customHeight="1">
      <c r="A227" s="244"/>
      <c r="B227" s="185" t="s">
        <v>627</v>
      </c>
      <c r="C227" s="60" t="s">
        <v>194</v>
      </c>
      <c r="D227" s="60" t="s">
        <v>161</v>
      </c>
      <c r="E227" s="60" t="s">
        <v>517</v>
      </c>
      <c r="F227" s="26" t="s">
        <v>277</v>
      </c>
      <c r="G227" s="213">
        <f>'мун рай-2014-2015'!H304</f>
        <v>1543.4</v>
      </c>
      <c r="H227" s="213">
        <f>'мун рай-2014-2015'!I304</f>
        <v>1543.4</v>
      </c>
    </row>
    <row r="228" spans="1:8" ht="24.75" customHeight="1">
      <c r="A228" s="244"/>
      <c r="B228" s="185" t="s">
        <v>513</v>
      </c>
      <c r="C228" s="60" t="s">
        <v>194</v>
      </c>
      <c r="D228" s="60" t="s">
        <v>161</v>
      </c>
      <c r="E228" s="60" t="s">
        <v>517</v>
      </c>
      <c r="F228" s="26" t="s">
        <v>95</v>
      </c>
      <c r="G228" s="213">
        <f>'мун рай-2014-2015'!H305</f>
        <v>174</v>
      </c>
      <c r="H228" s="213">
        <f>'мун рай-2014-2015'!I305</f>
        <v>174</v>
      </c>
    </row>
    <row r="229" spans="1:8" ht="25.5">
      <c r="A229" s="244"/>
      <c r="B229" s="185" t="s">
        <v>631</v>
      </c>
      <c r="C229" s="60" t="s">
        <v>194</v>
      </c>
      <c r="D229" s="60" t="s">
        <v>161</v>
      </c>
      <c r="E229" s="60" t="s">
        <v>517</v>
      </c>
      <c r="F229" s="26" t="s">
        <v>710</v>
      </c>
      <c r="G229" s="213">
        <f>'мун рай-2014-2015'!H306</f>
        <v>29</v>
      </c>
      <c r="H229" s="213">
        <f>'мун рай-2014-2015'!I306</f>
        <v>29</v>
      </c>
    </row>
    <row r="230" spans="1:8" ht="25.5" customHeight="1">
      <c r="A230" s="244"/>
      <c r="B230" s="194" t="s">
        <v>845</v>
      </c>
      <c r="C230" s="60" t="s">
        <v>194</v>
      </c>
      <c r="D230" s="60" t="s">
        <v>161</v>
      </c>
      <c r="E230" s="60" t="s">
        <v>517</v>
      </c>
      <c r="F230" s="26" t="s">
        <v>706</v>
      </c>
      <c r="G230" s="213">
        <f>'мун рай-2014-2015'!H307</f>
        <v>4187.1</v>
      </c>
      <c r="H230" s="213">
        <f>'мун рай-2014-2015'!I307</f>
        <v>3187.1</v>
      </c>
    </row>
    <row r="231" spans="1:8" ht="26.25" customHeight="1">
      <c r="A231" s="244"/>
      <c r="B231" s="185" t="s">
        <v>514</v>
      </c>
      <c r="C231" s="60" t="s">
        <v>194</v>
      </c>
      <c r="D231" s="60" t="s">
        <v>161</v>
      </c>
      <c r="E231" s="60" t="s">
        <v>517</v>
      </c>
      <c r="F231" s="26" t="s">
        <v>518</v>
      </c>
      <c r="G231" s="213">
        <f>'мун рай-2014-2015'!H308</f>
        <v>0</v>
      </c>
      <c r="H231" s="213">
        <f>'мун рай-2014-2015'!I308</f>
        <v>0</v>
      </c>
    </row>
    <row r="232" spans="1:8" ht="13.5" customHeight="1">
      <c r="A232" s="244"/>
      <c r="B232" s="185" t="s">
        <v>718</v>
      </c>
      <c r="C232" s="60" t="s">
        <v>194</v>
      </c>
      <c r="D232" s="60" t="s">
        <v>161</v>
      </c>
      <c r="E232" s="60" t="s">
        <v>517</v>
      </c>
      <c r="F232" s="26" t="s">
        <v>711</v>
      </c>
      <c r="G232" s="213">
        <f>'мун рай-2014-2015'!H309</f>
        <v>35.9</v>
      </c>
      <c r="H232" s="213">
        <f>'мун рай-2014-2015'!I309</f>
        <v>35.9</v>
      </c>
    </row>
    <row r="233" spans="1:8" ht="37.5" customHeight="1">
      <c r="A233" s="244"/>
      <c r="B233" s="196" t="s">
        <v>520</v>
      </c>
      <c r="C233" s="60" t="s">
        <v>194</v>
      </c>
      <c r="D233" s="60" t="s">
        <v>161</v>
      </c>
      <c r="E233" s="60" t="s">
        <v>521</v>
      </c>
      <c r="F233" s="60"/>
      <c r="G233" s="211">
        <f>SUM(G234:G239)</f>
        <v>6563.6</v>
      </c>
      <c r="H233" s="211">
        <f>SUM(H234:H239)</f>
        <v>6563.6</v>
      </c>
    </row>
    <row r="234" spans="1:8" ht="12.75">
      <c r="A234" s="244"/>
      <c r="B234" s="185" t="s">
        <v>627</v>
      </c>
      <c r="C234" s="60" t="s">
        <v>194</v>
      </c>
      <c r="D234" s="60" t="s">
        <v>161</v>
      </c>
      <c r="E234" s="60" t="s">
        <v>521</v>
      </c>
      <c r="F234" s="26" t="s">
        <v>277</v>
      </c>
      <c r="G234" s="211">
        <f>'мун рай-2014-2015'!H311</f>
        <v>6394.8</v>
      </c>
      <c r="H234" s="211">
        <f>'мун рай-2014-2015'!I311</f>
        <v>6394.8</v>
      </c>
    </row>
    <row r="235" spans="1:8" ht="13.5" customHeight="1">
      <c r="A235" s="244"/>
      <c r="B235" s="185" t="s">
        <v>513</v>
      </c>
      <c r="C235" s="60" t="s">
        <v>194</v>
      </c>
      <c r="D235" s="60" t="s">
        <v>161</v>
      </c>
      <c r="E235" s="60" t="s">
        <v>521</v>
      </c>
      <c r="F235" s="26" t="s">
        <v>95</v>
      </c>
      <c r="G235" s="211">
        <f>'мун рай-2014-2015'!H312</f>
        <v>2</v>
      </c>
      <c r="H235" s="211">
        <f>'мун рай-2014-2015'!I312</f>
        <v>2</v>
      </c>
    </row>
    <row r="236" spans="1:8" ht="15" customHeight="1">
      <c r="A236" s="244"/>
      <c r="B236" s="185" t="s">
        <v>631</v>
      </c>
      <c r="C236" s="60" t="s">
        <v>194</v>
      </c>
      <c r="D236" s="60" t="s">
        <v>161</v>
      </c>
      <c r="E236" s="60" t="s">
        <v>521</v>
      </c>
      <c r="F236" s="26" t="s">
        <v>710</v>
      </c>
      <c r="G236" s="211">
        <f>'мун рай-2014-2015'!H313</f>
        <v>149.8</v>
      </c>
      <c r="H236" s="211">
        <f>'мун рай-2014-2015'!I313</f>
        <v>149.8</v>
      </c>
    </row>
    <row r="237" spans="1:8" ht="25.5" customHeight="1">
      <c r="A237" s="244"/>
      <c r="B237" s="194" t="s">
        <v>845</v>
      </c>
      <c r="C237" s="60" t="s">
        <v>194</v>
      </c>
      <c r="D237" s="60" t="s">
        <v>161</v>
      </c>
      <c r="E237" s="60" t="s">
        <v>521</v>
      </c>
      <c r="F237" s="26" t="s">
        <v>706</v>
      </c>
      <c r="G237" s="211">
        <f>'мун рай-2014-2015'!H314</f>
        <v>17</v>
      </c>
      <c r="H237" s="211">
        <f>'мун рай-2014-2015'!I314</f>
        <v>17</v>
      </c>
    </row>
    <row r="238" spans="1:8" ht="13.5" customHeight="1">
      <c r="A238" s="244"/>
      <c r="B238" s="185" t="s">
        <v>514</v>
      </c>
      <c r="C238" s="60" t="s">
        <v>194</v>
      </c>
      <c r="D238" s="60" t="s">
        <v>161</v>
      </c>
      <c r="E238" s="60" t="s">
        <v>521</v>
      </c>
      <c r="F238" s="26" t="s">
        <v>518</v>
      </c>
      <c r="G238" s="211">
        <f>'мун рай-2014-2015'!H315</f>
        <v>0</v>
      </c>
      <c r="H238" s="211">
        <f>'мун рай-2014-2015'!I315</f>
        <v>0</v>
      </c>
    </row>
    <row r="239" spans="1:8" ht="13.5" customHeight="1">
      <c r="A239" s="244"/>
      <c r="B239" s="185" t="s">
        <v>718</v>
      </c>
      <c r="C239" s="60" t="s">
        <v>194</v>
      </c>
      <c r="D239" s="60" t="s">
        <v>161</v>
      </c>
      <c r="E239" s="60" t="s">
        <v>521</v>
      </c>
      <c r="F239" s="26" t="s">
        <v>711</v>
      </c>
      <c r="G239" s="211">
        <f>'мун рай-2014-2015'!H316</f>
        <v>0</v>
      </c>
      <c r="H239" s="211">
        <f>'мун рай-2014-2015'!I316</f>
        <v>0</v>
      </c>
    </row>
    <row r="240" spans="1:8" ht="13.5" customHeight="1">
      <c r="A240" s="244"/>
      <c r="B240" s="217" t="s">
        <v>726</v>
      </c>
      <c r="C240" s="62" t="s">
        <v>194</v>
      </c>
      <c r="D240" s="62" t="s">
        <v>161</v>
      </c>
      <c r="E240" s="62" t="s">
        <v>645</v>
      </c>
      <c r="F240" s="24"/>
      <c r="G240" s="218">
        <f>G241</f>
        <v>790</v>
      </c>
      <c r="H240" s="218">
        <f>H241</f>
        <v>0</v>
      </c>
    </row>
    <row r="241" spans="1:8" ht="51">
      <c r="A241" s="244"/>
      <c r="B241" s="185" t="s">
        <v>384</v>
      </c>
      <c r="C241" s="60" t="s">
        <v>194</v>
      </c>
      <c r="D241" s="60" t="s">
        <v>161</v>
      </c>
      <c r="E241" s="60" t="s">
        <v>523</v>
      </c>
      <c r="F241" s="60"/>
      <c r="G241" s="209">
        <f>G242</f>
        <v>790</v>
      </c>
      <c r="H241" s="209">
        <f>H242</f>
        <v>0</v>
      </c>
    </row>
    <row r="242" spans="1:8" ht="13.5" customHeight="1">
      <c r="A242" s="244"/>
      <c r="B242" s="194" t="s">
        <v>845</v>
      </c>
      <c r="C242" s="60" t="s">
        <v>194</v>
      </c>
      <c r="D242" s="60" t="s">
        <v>161</v>
      </c>
      <c r="E242" s="60" t="s">
        <v>523</v>
      </c>
      <c r="F242" s="26" t="s">
        <v>706</v>
      </c>
      <c r="G242" s="211">
        <f>'мун рай-2014-2015'!H319</f>
        <v>790</v>
      </c>
      <c r="H242" s="211">
        <f>'мун рай-2014-2015'!I319</f>
        <v>0</v>
      </c>
    </row>
    <row r="243" spans="1:8" s="28" customFormat="1" ht="12.75">
      <c r="A243" s="149" t="s">
        <v>540</v>
      </c>
      <c r="B243" s="140" t="s">
        <v>699</v>
      </c>
      <c r="C243" s="52" t="s">
        <v>164</v>
      </c>
      <c r="D243" s="52"/>
      <c r="E243" s="52"/>
      <c r="F243" s="27"/>
      <c r="G243" s="206">
        <f>G244+G250</f>
        <v>1658.6</v>
      </c>
      <c r="H243" s="206">
        <f>H244+H250</f>
        <v>1658.6</v>
      </c>
    </row>
    <row r="244" spans="1:8" s="115" customFormat="1" ht="13.5" customHeight="1">
      <c r="A244" s="247"/>
      <c r="B244" s="267" t="s">
        <v>700</v>
      </c>
      <c r="C244" s="54" t="s">
        <v>164</v>
      </c>
      <c r="D244" s="54" t="s">
        <v>189</v>
      </c>
      <c r="E244" s="54"/>
      <c r="F244" s="66"/>
      <c r="G244" s="230">
        <f>G245</f>
        <v>217</v>
      </c>
      <c r="H244" s="230">
        <f>H245</f>
        <v>217</v>
      </c>
    </row>
    <row r="245" spans="1:8" ht="27" customHeight="1">
      <c r="A245" s="244"/>
      <c r="B245" s="183" t="s">
        <v>785</v>
      </c>
      <c r="C245" s="26" t="s">
        <v>164</v>
      </c>
      <c r="D245" s="26" t="s">
        <v>189</v>
      </c>
      <c r="E245" s="26" t="s">
        <v>701</v>
      </c>
      <c r="F245" s="26"/>
      <c r="G245" s="209">
        <f>G246+G248</f>
        <v>217</v>
      </c>
      <c r="H245" s="209">
        <f>H246+H248</f>
        <v>217</v>
      </c>
    </row>
    <row r="246" spans="1:8" ht="12.75">
      <c r="A246" s="244"/>
      <c r="B246" s="196" t="s">
        <v>525</v>
      </c>
      <c r="C246" s="60" t="s">
        <v>164</v>
      </c>
      <c r="D246" s="60" t="s">
        <v>189</v>
      </c>
      <c r="E246" s="60" t="s">
        <v>527</v>
      </c>
      <c r="F246" s="60"/>
      <c r="G246" s="211">
        <f>G247</f>
        <v>154</v>
      </c>
      <c r="H246" s="211">
        <f>H247</f>
        <v>154</v>
      </c>
    </row>
    <row r="247" spans="1:8" ht="26.25" customHeight="1">
      <c r="A247" s="244"/>
      <c r="B247" s="194" t="s">
        <v>845</v>
      </c>
      <c r="C247" s="60" t="s">
        <v>164</v>
      </c>
      <c r="D247" s="60" t="s">
        <v>189</v>
      </c>
      <c r="E247" s="60" t="s">
        <v>527</v>
      </c>
      <c r="F247" s="60" t="s">
        <v>706</v>
      </c>
      <c r="G247" s="211">
        <f>'мун рай-2014-2015'!H337</f>
        <v>154</v>
      </c>
      <c r="H247" s="211">
        <f>'мун рай-2014-2015'!I337</f>
        <v>154</v>
      </c>
    </row>
    <row r="248" spans="1:8" ht="25.5" customHeight="1">
      <c r="A248" s="244"/>
      <c r="B248" s="185" t="s">
        <v>784</v>
      </c>
      <c r="C248" s="26" t="s">
        <v>164</v>
      </c>
      <c r="D248" s="26" t="s">
        <v>189</v>
      </c>
      <c r="E248" s="26" t="s">
        <v>702</v>
      </c>
      <c r="F248" s="26"/>
      <c r="G248" s="209">
        <f>G249</f>
        <v>63</v>
      </c>
      <c r="H248" s="209">
        <f>H249</f>
        <v>63</v>
      </c>
    </row>
    <row r="249" spans="1:8" ht="12.75">
      <c r="A249" s="244"/>
      <c r="B249" s="185" t="s">
        <v>703</v>
      </c>
      <c r="C249" s="26" t="s">
        <v>164</v>
      </c>
      <c r="D249" s="26" t="s">
        <v>189</v>
      </c>
      <c r="E249" s="26" t="s">
        <v>702</v>
      </c>
      <c r="F249" s="26" t="s">
        <v>848</v>
      </c>
      <c r="G249" s="209">
        <f>'мун рай-2014-2015'!H194</f>
        <v>63</v>
      </c>
      <c r="H249" s="209">
        <f>'мун рай-2014-2015'!I194</f>
        <v>63</v>
      </c>
    </row>
    <row r="250" spans="1:8" s="115" customFormat="1" ht="13.5" customHeight="1">
      <c r="A250" s="247"/>
      <c r="B250" s="221" t="s">
        <v>526</v>
      </c>
      <c r="C250" s="59" t="s">
        <v>164</v>
      </c>
      <c r="D250" s="59" t="s">
        <v>192</v>
      </c>
      <c r="E250" s="59"/>
      <c r="F250" s="59"/>
      <c r="G250" s="222">
        <f aca="true" t="shared" si="6" ref="G250:H252">G251</f>
        <v>1441.6</v>
      </c>
      <c r="H250" s="222">
        <f t="shared" si="6"/>
        <v>1441.6</v>
      </c>
    </row>
    <row r="251" spans="1:8" s="220" customFormat="1" ht="52.5" customHeight="1">
      <c r="A251" s="248"/>
      <c r="B251" s="217" t="s">
        <v>766</v>
      </c>
      <c r="C251" s="62" t="s">
        <v>164</v>
      </c>
      <c r="D251" s="62" t="s">
        <v>192</v>
      </c>
      <c r="E251" s="62" t="s">
        <v>624</v>
      </c>
      <c r="F251" s="62"/>
      <c r="G251" s="224">
        <f t="shared" si="6"/>
        <v>1441.6</v>
      </c>
      <c r="H251" s="224">
        <f t="shared" si="6"/>
        <v>1441.6</v>
      </c>
    </row>
    <row r="252" spans="1:8" ht="13.5" customHeight="1">
      <c r="A252" s="244"/>
      <c r="B252" s="185" t="s">
        <v>628</v>
      </c>
      <c r="C252" s="60" t="s">
        <v>164</v>
      </c>
      <c r="D252" s="60" t="s">
        <v>192</v>
      </c>
      <c r="E252" s="26" t="s">
        <v>629</v>
      </c>
      <c r="F252" s="26"/>
      <c r="G252" s="209">
        <f t="shared" si="6"/>
        <v>1441.6</v>
      </c>
      <c r="H252" s="209">
        <f t="shared" si="6"/>
        <v>1441.6</v>
      </c>
    </row>
    <row r="253" spans="1:8" ht="25.5" customHeight="1">
      <c r="A253" s="244"/>
      <c r="B253" s="185" t="s">
        <v>714</v>
      </c>
      <c r="C253" s="60" t="s">
        <v>164</v>
      </c>
      <c r="D253" s="60" t="s">
        <v>192</v>
      </c>
      <c r="E253" s="26" t="s">
        <v>630</v>
      </c>
      <c r="F253" s="26"/>
      <c r="G253" s="210">
        <f>SUM(G254:G258)</f>
        <v>1441.6</v>
      </c>
      <c r="H253" s="210">
        <f>SUM(H254:H258)</f>
        <v>1441.6</v>
      </c>
    </row>
    <row r="254" spans="1:8" ht="12.75" customHeight="1">
      <c r="A254" s="244"/>
      <c r="B254" s="185" t="s">
        <v>627</v>
      </c>
      <c r="C254" s="60" t="s">
        <v>164</v>
      </c>
      <c r="D254" s="60" t="s">
        <v>192</v>
      </c>
      <c r="E254" s="26" t="s">
        <v>630</v>
      </c>
      <c r="F254" s="26" t="s">
        <v>708</v>
      </c>
      <c r="G254" s="209">
        <f>'мун рай-2014-2015'!H342</f>
        <v>1265</v>
      </c>
      <c r="H254" s="209">
        <f>'мун рай-2014-2015'!I342</f>
        <v>1265</v>
      </c>
    </row>
    <row r="255" spans="1:8" ht="26.25" customHeight="1">
      <c r="A255" s="244"/>
      <c r="B255" s="185" t="s">
        <v>717</v>
      </c>
      <c r="C255" s="60" t="s">
        <v>164</v>
      </c>
      <c r="D255" s="60" t="s">
        <v>192</v>
      </c>
      <c r="E255" s="26" t="s">
        <v>630</v>
      </c>
      <c r="F255" s="26" t="s">
        <v>709</v>
      </c>
      <c r="G255" s="209">
        <f>'мун рай-2014-2015'!H343</f>
        <v>4.8</v>
      </c>
      <c r="H255" s="209">
        <f>'мун рай-2014-2015'!I343</f>
        <v>4.8</v>
      </c>
    </row>
    <row r="256" spans="1:8" ht="25.5">
      <c r="A256" s="244"/>
      <c r="B256" s="185" t="s">
        <v>631</v>
      </c>
      <c r="C256" s="60" t="s">
        <v>164</v>
      </c>
      <c r="D256" s="60" t="s">
        <v>192</v>
      </c>
      <c r="E256" s="26" t="s">
        <v>630</v>
      </c>
      <c r="F256" s="26" t="s">
        <v>710</v>
      </c>
      <c r="G256" s="209">
        <f>'мун рай-2014-2015'!H344</f>
        <v>30</v>
      </c>
      <c r="H256" s="209">
        <f>'мун рай-2014-2015'!I344</f>
        <v>30</v>
      </c>
    </row>
    <row r="257" spans="1:8" ht="26.25" customHeight="1">
      <c r="A257" s="244"/>
      <c r="B257" s="194" t="s">
        <v>845</v>
      </c>
      <c r="C257" s="60" t="s">
        <v>164</v>
      </c>
      <c r="D257" s="60" t="s">
        <v>192</v>
      </c>
      <c r="E257" s="26" t="s">
        <v>630</v>
      </c>
      <c r="F257" s="26" t="s">
        <v>706</v>
      </c>
      <c r="G257" s="209">
        <f>'мун рай-2014-2015'!H345</f>
        <v>141.8</v>
      </c>
      <c r="H257" s="209">
        <f>'мун рай-2014-2015'!I345</f>
        <v>141.8</v>
      </c>
    </row>
    <row r="258" spans="1:8" ht="14.25" customHeight="1">
      <c r="A258" s="244"/>
      <c r="B258" s="185" t="s">
        <v>718</v>
      </c>
      <c r="C258" s="60" t="s">
        <v>164</v>
      </c>
      <c r="D258" s="60" t="s">
        <v>192</v>
      </c>
      <c r="E258" s="26" t="s">
        <v>630</v>
      </c>
      <c r="F258" s="26" t="s">
        <v>711</v>
      </c>
      <c r="G258" s="209">
        <f>'мун рай-2014-2015'!H346</f>
        <v>0</v>
      </c>
      <c r="H258" s="209">
        <f>'мун рай-2014-2015'!I346</f>
        <v>0</v>
      </c>
    </row>
    <row r="259" spans="1:8" s="28" customFormat="1" ht="13.5" customHeight="1">
      <c r="A259" s="149" t="s">
        <v>541</v>
      </c>
      <c r="B259" s="67" t="s">
        <v>99</v>
      </c>
      <c r="C259" s="52" t="s">
        <v>195</v>
      </c>
      <c r="D259" s="52"/>
      <c r="E259" s="51"/>
      <c r="F259" s="52"/>
      <c r="G259" s="206">
        <f>G260+G265+G273</f>
        <v>1976.9</v>
      </c>
      <c r="H259" s="206">
        <f>H260+H265+H273</f>
        <v>1976.9</v>
      </c>
    </row>
    <row r="260" spans="1:8" s="115" customFormat="1" ht="13.5">
      <c r="A260" s="247"/>
      <c r="B260" s="256" t="s">
        <v>170</v>
      </c>
      <c r="C260" s="54" t="s">
        <v>195</v>
      </c>
      <c r="D260" s="54" t="s">
        <v>189</v>
      </c>
      <c r="E260" s="54"/>
      <c r="F260" s="54"/>
      <c r="G260" s="228">
        <f>G261</f>
        <v>527.7</v>
      </c>
      <c r="H260" s="228">
        <f>H261</f>
        <v>527.7</v>
      </c>
    </row>
    <row r="261" spans="1:8" ht="28.5" customHeight="1">
      <c r="A261" s="244"/>
      <c r="B261" s="55" t="s">
        <v>744</v>
      </c>
      <c r="C261" s="26" t="s">
        <v>195</v>
      </c>
      <c r="D261" s="26" t="s">
        <v>189</v>
      </c>
      <c r="E261" s="26" t="s">
        <v>669</v>
      </c>
      <c r="F261" s="26"/>
      <c r="G261" s="210">
        <f>G262</f>
        <v>527.7</v>
      </c>
      <c r="H261" s="210">
        <f>H262</f>
        <v>527.7</v>
      </c>
    </row>
    <row r="262" spans="1:8" ht="13.5" customHeight="1">
      <c r="A262" s="244"/>
      <c r="B262" s="55" t="s">
        <v>745</v>
      </c>
      <c r="C262" s="26" t="s">
        <v>195</v>
      </c>
      <c r="D262" s="26" t="s">
        <v>189</v>
      </c>
      <c r="E262" s="26" t="s">
        <v>670</v>
      </c>
      <c r="F262" s="26"/>
      <c r="G262" s="210">
        <f>SUM(G263:G264)</f>
        <v>527.7</v>
      </c>
      <c r="H262" s="210">
        <f>SUM(H263:H264)</f>
        <v>527.7</v>
      </c>
    </row>
    <row r="263" spans="1:8" ht="25.5" customHeight="1">
      <c r="A263" s="244"/>
      <c r="B263" s="194" t="s">
        <v>845</v>
      </c>
      <c r="C263" s="26" t="s">
        <v>195</v>
      </c>
      <c r="D263" s="26" t="s">
        <v>189</v>
      </c>
      <c r="E263" s="26" t="s">
        <v>670</v>
      </c>
      <c r="F263" s="26" t="s">
        <v>706</v>
      </c>
      <c r="G263" s="210">
        <f>'мун рай-2014-2015'!H96</f>
        <v>2.7</v>
      </c>
      <c r="H263" s="210">
        <f>'мун рай-2014-2015'!I96</f>
        <v>2.7</v>
      </c>
    </row>
    <row r="264" spans="1:8" ht="26.25" customHeight="1">
      <c r="A264" s="244"/>
      <c r="B264" s="194" t="s">
        <v>746</v>
      </c>
      <c r="C264" s="26" t="s">
        <v>195</v>
      </c>
      <c r="D264" s="26" t="s">
        <v>189</v>
      </c>
      <c r="E264" s="26" t="s">
        <v>670</v>
      </c>
      <c r="F264" s="26" t="s">
        <v>747</v>
      </c>
      <c r="G264" s="210">
        <f>'мун рай-2014-2015'!H97</f>
        <v>525</v>
      </c>
      <c r="H264" s="210">
        <f>'мун рай-2014-2015'!I97</f>
        <v>525</v>
      </c>
    </row>
    <row r="265" spans="1:8" s="115" customFormat="1" ht="13.5" customHeight="1">
      <c r="A265" s="247"/>
      <c r="B265" s="267" t="s">
        <v>671</v>
      </c>
      <c r="C265" s="54" t="s">
        <v>195</v>
      </c>
      <c r="D265" s="54" t="s">
        <v>191</v>
      </c>
      <c r="E265" s="54"/>
      <c r="F265" s="54"/>
      <c r="G265" s="230">
        <f>G266+G270</f>
        <v>155</v>
      </c>
      <c r="H265" s="230">
        <f>H266+H270</f>
        <v>155</v>
      </c>
    </row>
    <row r="266" spans="1:8" s="220" customFormat="1" ht="12.75">
      <c r="A266" s="248"/>
      <c r="B266" s="268" t="s">
        <v>672</v>
      </c>
      <c r="C266" s="24" t="s">
        <v>195</v>
      </c>
      <c r="D266" s="24" t="s">
        <v>191</v>
      </c>
      <c r="E266" s="24" t="s">
        <v>673</v>
      </c>
      <c r="F266" s="24"/>
      <c r="G266" s="227">
        <f aca="true" t="shared" si="7" ref="G266:H268">G267</f>
        <v>5</v>
      </c>
      <c r="H266" s="227">
        <f t="shared" si="7"/>
        <v>5</v>
      </c>
    </row>
    <row r="267" spans="1:8" ht="13.5" customHeight="1">
      <c r="A267" s="244"/>
      <c r="B267" s="183" t="s">
        <v>748</v>
      </c>
      <c r="C267" s="26" t="s">
        <v>195</v>
      </c>
      <c r="D267" s="26" t="s">
        <v>191</v>
      </c>
      <c r="E267" s="26" t="s">
        <v>674</v>
      </c>
      <c r="F267" s="26"/>
      <c r="G267" s="210">
        <f t="shared" si="7"/>
        <v>5</v>
      </c>
      <c r="H267" s="210">
        <f t="shared" si="7"/>
        <v>5</v>
      </c>
    </row>
    <row r="268" spans="1:8" ht="12.75">
      <c r="A268" s="244"/>
      <c r="B268" s="185" t="s">
        <v>675</v>
      </c>
      <c r="C268" s="26" t="s">
        <v>195</v>
      </c>
      <c r="D268" s="26" t="s">
        <v>191</v>
      </c>
      <c r="E268" s="25" t="s">
        <v>676</v>
      </c>
      <c r="F268" s="26"/>
      <c r="G268" s="209">
        <f t="shared" si="7"/>
        <v>5</v>
      </c>
      <c r="H268" s="209">
        <f t="shared" si="7"/>
        <v>5</v>
      </c>
    </row>
    <row r="269" spans="1:8" ht="24" customHeight="1">
      <c r="A269" s="244"/>
      <c r="B269" s="195" t="s">
        <v>750</v>
      </c>
      <c r="C269" s="26" t="s">
        <v>195</v>
      </c>
      <c r="D269" s="26" t="s">
        <v>191</v>
      </c>
      <c r="E269" s="25" t="s">
        <v>676</v>
      </c>
      <c r="F269" s="26" t="s">
        <v>751</v>
      </c>
      <c r="G269" s="209">
        <f>'мун рай-2014-2015'!H102</f>
        <v>5</v>
      </c>
      <c r="H269" s="209">
        <f>'мун рай-2014-2015'!I102</f>
        <v>5</v>
      </c>
    </row>
    <row r="270" spans="1:8" s="220" customFormat="1" ht="12.75" customHeight="1">
      <c r="A270" s="248"/>
      <c r="B270" s="225" t="s">
        <v>726</v>
      </c>
      <c r="C270" s="24" t="s">
        <v>195</v>
      </c>
      <c r="D270" s="24" t="s">
        <v>191</v>
      </c>
      <c r="E270" s="23" t="s">
        <v>645</v>
      </c>
      <c r="F270" s="24"/>
      <c r="G270" s="224">
        <f>G271</f>
        <v>150</v>
      </c>
      <c r="H270" s="224">
        <f>H271</f>
        <v>150</v>
      </c>
    </row>
    <row r="271" spans="1:8" ht="26.25" customHeight="1">
      <c r="A271" s="244"/>
      <c r="B271" s="185" t="s">
        <v>677</v>
      </c>
      <c r="C271" s="26" t="s">
        <v>195</v>
      </c>
      <c r="D271" s="26" t="s">
        <v>191</v>
      </c>
      <c r="E271" s="26" t="s">
        <v>685</v>
      </c>
      <c r="F271" s="26"/>
      <c r="G271" s="209">
        <f>G272</f>
        <v>150</v>
      </c>
      <c r="H271" s="209">
        <f>H272</f>
        <v>150</v>
      </c>
    </row>
    <row r="272" spans="1:8" ht="15" customHeight="1">
      <c r="A272" s="244"/>
      <c r="B272" s="194" t="s">
        <v>755</v>
      </c>
      <c r="C272" s="26" t="s">
        <v>195</v>
      </c>
      <c r="D272" s="26" t="s">
        <v>191</v>
      </c>
      <c r="E272" s="26" t="s">
        <v>685</v>
      </c>
      <c r="F272" s="26" t="s">
        <v>707</v>
      </c>
      <c r="G272" s="210">
        <f>'мун рай-2014-2015'!H105</f>
        <v>150</v>
      </c>
      <c r="H272" s="210">
        <f>'мун рай-2014-2015'!I105</f>
        <v>150</v>
      </c>
    </row>
    <row r="273" spans="1:8" s="115" customFormat="1" ht="15" customHeight="1">
      <c r="A273" s="247"/>
      <c r="B273" s="254" t="s">
        <v>431</v>
      </c>
      <c r="C273" s="54" t="s">
        <v>195</v>
      </c>
      <c r="D273" s="54" t="s">
        <v>169</v>
      </c>
      <c r="E273" s="54"/>
      <c r="F273" s="54"/>
      <c r="G273" s="228">
        <f aca="true" t="shared" si="8" ref="G273:H275">G274</f>
        <v>1294.2</v>
      </c>
      <c r="H273" s="228">
        <f t="shared" si="8"/>
        <v>1294.2</v>
      </c>
    </row>
    <row r="274" spans="1:8" s="220" customFormat="1" ht="24.75" customHeight="1">
      <c r="A274" s="248"/>
      <c r="B274" s="255" t="s">
        <v>756</v>
      </c>
      <c r="C274" s="24" t="s">
        <v>195</v>
      </c>
      <c r="D274" s="24" t="s">
        <v>169</v>
      </c>
      <c r="E274" s="23" t="s">
        <v>679</v>
      </c>
      <c r="F274" s="24"/>
      <c r="G274" s="224">
        <f t="shared" si="8"/>
        <v>1294.2</v>
      </c>
      <c r="H274" s="224">
        <f t="shared" si="8"/>
        <v>1294.2</v>
      </c>
    </row>
    <row r="275" spans="1:8" ht="24.75" customHeight="1">
      <c r="A275" s="244"/>
      <c r="B275" s="55" t="s">
        <v>757</v>
      </c>
      <c r="C275" s="26" t="s">
        <v>195</v>
      </c>
      <c r="D275" s="26" t="s">
        <v>169</v>
      </c>
      <c r="E275" s="25" t="s">
        <v>680</v>
      </c>
      <c r="F275" s="26"/>
      <c r="G275" s="209">
        <f t="shared" si="8"/>
        <v>1294.2</v>
      </c>
      <c r="H275" s="209">
        <f t="shared" si="8"/>
        <v>1294.2</v>
      </c>
    </row>
    <row r="276" spans="1:8" ht="27" customHeight="1">
      <c r="A276" s="244"/>
      <c r="B276" s="195" t="s">
        <v>846</v>
      </c>
      <c r="C276" s="26" t="s">
        <v>195</v>
      </c>
      <c r="D276" s="26" t="s">
        <v>169</v>
      </c>
      <c r="E276" s="25" t="s">
        <v>680</v>
      </c>
      <c r="F276" s="26" t="s">
        <v>758</v>
      </c>
      <c r="G276" s="209">
        <f>'мун рай-2014-2015'!H109</f>
        <v>1294.2</v>
      </c>
      <c r="H276" s="209">
        <f>'мун рай-2014-2015'!I109</f>
        <v>1294.2</v>
      </c>
    </row>
    <row r="277" spans="1:8" s="28" customFormat="1" ht="12.75">
      <c r="A277" s="149" t="s">
        <v>542</v>
      </c>
      <c r="B277" s="140" t="s">
        <v>681</v>
      </c>
      <c r="C277" s="52" t="s">
        <v>605</v>
      </c>
      <c r="D277" s="52"/>
      <c r="E277" s="51"/>
      <c r="F277" s="52"/>
      <c r="G277" s="212">
        <f aca="true" t="shared" si="9" ref="G277:H280">G278</f>
        <v>1700</v>
      </c>
      <c r="H277" s="212">
        <f t="shared" si="9"/>
        <v>1700</v>
      </c>
    </row>
    <row r="278" spans="1:8" s="115" customFormat="1" ht="13.5">
      <c r="A278" s="247"/>
      <c r="B278" s="267" t="s">
        <v>682</v>
      </c>
      <c r="C278" s="54" t="s">
        <v>605</v>
      </c>
      <c r="D278" s="54" t="s">
        <v>190</v>
      </c>
      <c r="E278" s="53"/>
      <c r="F278" s="54"/>
      <c r="G278" s="228">
        <f t="shared" si="9"/>
        <v>1700</v>
      </c>
      <c r="H278" s="228">
        <f t="shared" si="9"/>
        <v>1700</v>
      </c>
    </row>
    <row r="279" spans="1:8" s="220" customFormat="1" ht="12.75" customHeight="1">
      <c r="A279" s="248"/>
      <c r="B279" s="253" t="s">
        <v>607</v>
      </c>
      <c r="C279" s="24" t="s">
        <v>605</v>
      </c>
      <c r="D279" s="24" t="s">
        <v>190</v>
      </c>
      <c r="E279" s="23" t="s">
        <v>683</v>
      </c>
      <c r="F279" s="24"/>
      <c r="G279" s="227">
        <f t="shared" si="9"/>
        <v>1700</v>
      </c>
      <c r="H279" s="227">
        <f t="shared" si="9"/>
        <v>1700</v>
      </c>
    </row>
    <row r="280" spans="1:8" ht="26.25" customHeight="1">
      <c r="A280" s="244"/>
      <c r="B280" s="196" t="s">
        <v>608</v>
      </c>
      <c r="C280" s="26" t="s">
        <v>605</v>
      </c>
      <c r="D280" s="26" t="s">
        <v>190</v>
      </c>
      <c r="E280" s="60" t="s">
        <v>684</v>
      </c>
      <c r="F280" s="60"/>
      <c r="G280" s="209">
        <f t="shared" si="9"/>
        <v>1700</v>
      </c>
      <c r="H280" s="209">
        <f t="shared" si="9"/>
        <v>1700</v>
      </c>
    </row>
    <row r="281" spans="1:8" ht="25.5" customHeight="1">
      <c r="A281" s="244"/>
      <c r="B281" s="194" t="s">
        <v>845</v>
      </c>
      <c r="C281" s="26" t="s">
        <v>605</v>
      </c>
      <c r="D281" s="26" t="s">
        <v>190</v>
      </c>
      <c r="E281" s="26" t="s">
        <v>684</v>
      </c>
      <c r="F281" s="26" t="s">
        <v>706</v>
      </c>
      <c r="G281" s="210">
        <f>'мун рай-2014-2015'!H114</f>
        <v>1700</v>
      </c>
      <c r="H281" s="210">
        <f>'мун рай-2014-2015'!I114</f>
        <v>1700</v>
      </c>
    </row>
    <row r="282" spans="1:8" s="28" customFormat="1" ht="12.75" customHeight="1">
      <c r="A282" s="149" t="s">
        <v>373</v>
      </c>
      <c r="B282" s="140" t="s">
        <v>686</v>
      </c>
      <c r="C282" s="58" t="s">
        <v>94</v>
      </c>
      <c r="D282" s="58"/>
      <c r="E282" s="58"/>
      <c r="F282" s="58"/>
      <c r="G282" s="212">
        <f>G283+G287</f>
        <v>5949.799999999999</v>
      </c>
      <c r="H282" s="212">
        <f>H283+H287</f>
        <v>5949.799999999999</v>
      </c>
    </row>
    <row r="283" spans="1:8" s="115" customFormat="1" ht="13.5">
      <c r="A283" s="247"/>
      <c r="B283" s="267" t="s">
        <v>456</v>
      </c>
      <c r="C283" s="59" t="s">
        <v>94</v>
      </c>
      <c r="D283" s="59" t="s">
        <v>189</v>
      </c>
      <c r="E283" s="59"/>
      <c r="F283" s="59"/>
      <c r="G283" s="230">
        <f aca="true" t="shared" si="10" ref="G283:H285">G284</f>
        <v>1895.1</v>
      </c>
      <c r="H283" s="230">
        <f t="shared" si="10"/>
        <v>1895.1</v>
      </c>
    </row>
    <row r="284" spans="1:8" s="220" customFormat="1" ht="12.75">
      <c r="A284" s="248"/>
      <c r="B284" s="268" t="s">
        <v>457</v>
      </c>
      <c r="C284" s="62" t="s">
        <v>94</v>
      </c>
      <c r="D284" s="62" t="s">
        <v>189</v>
      </c>
      <c r="E284" s="62" t="s">
        <v>687</v>
      </c>
      <c r="F284" s="62"/>
      <c r="G284" s="224">
        <f t="shared" si="10"/>
        <v>1895.1</v>
      </c>
      <c r="H284" s="224">
        <f t="shared" si="10"/>
        <v>1895.1</v>
      </c>
    </row>
    <row r="285" spans="1:8" ht="14.25" customHeight="1">
      <c r="A285" s="244"/>
      <c r="B285" s="183" t="s">
        <v>760</v>
      </c>
      <c r="C285" s="60" t="s">
        <v>94</v>
      </c>
      <c r="D285" s="60" t="s">
        <v>189</v>
      </c>
      <c r="E285" s="60" t="s">
        <v>688</v>
      </c>
      <c r="F285" s="60"/>
      <c r="G285" s="210">
        <f t="shared" si="10"/>
        <v>1895.1</v>
      </c>
      <c r="H285" s="210">
        <f t="shared" si="10"/>
        <v>1895.1</v>
      </c>
    </row>
    <row r="286" spans="1:8" ht="38.25" customHeight="1">
      <c r="A286" s="244"/>
      <c r="B286" s="198" t="s">
        <v>844</v>
      </c>
      <c r="C286" s="60" t="s">
        <v>94</v>
      </c>
      <c r="D286" s="60" t="s">
        <v>189</v>
      </c>
      <c r="E286" s="60" t="s">
        <v>688</v>
      </c>
      <c r="F286" s="60" t="s">
        <v>220</v>
      </c>
      <c r="G286" s="209">
        <f>'мун рай-2014-2015'!H119</f>
        <v>1895.1</v>
      </c>
      <c r="H286" s="209">
        <f>'мун рай-2014-2015'!I119</f>
        <v>1895.1</v>
      </c>
    </row>
    <row r="287" spans="1:8" s="115" customFormat="1" ht="13.5">
      <c r="A287" s="247"/>
      <c r="B287" s="267" t="s">
        <v>689</v>
      </c>
      <c r="C287" s="59" t="s">
        <v>763</v>
      </c>
      <c r="D287" s="59" t="s">
        <v>190</v>
      </c>
      <c r="E287" s="59"/>
      <c r="F287" s="59"/>
      <c r="G287" s="230">
        <f aca="true" t="shared" si="11" ref="G287:H289">G288</f>
        <v>4054.7</v>
      </c>
      <c r="H287" s="230">
        <f t="shared" si="11"/>
        <v>4054.7</v>
      </c>
    </row>
    <row r="288" spans="1:8" s="220" customFormat="1" ht="23.25" customHeight="1">
      <c r="A288" s="248"/>
      <c r="B288" s="251" t="s">
        <v>762</v>
      </c>
      <c r="C288" s="62" t="s">
        <v>763</v>
      </c>
      <c r="D288" s="62" t="s">
        <v>190</v>
      </c>
      <c r="E288" s="62" t="s">
        <v>764</v>
      </c>
      <c r="F288" s="62"/>
      <c r="G288" s="224">
        <f t="shared" si="11"/>
        <v>4054.7</v>
      </c>
      <c r="H288" s="224">
        <f t="shared" si="11"/>
        <v>4054.7</v>
      </c>
    </row>
    <row r="289" spans="1:8" ht="15" customHeight="1">
      <c r="A289" s="244"/>
      <c r="B289" s="183" t="s">
        <v>760</v>
      </c>
      <c r="C289" s="60" t="s">
        <v>763</v>
      </c>
      <c r="D289" s="60" t="s">
        <v>190</v>
      </c>
      <c r="E289" s="60" t="s">
        <v>690</v>
      </c>
      <c r="F289" s="60"/>
      <c r="G289" s="209">
        <f t="shared" si="11"/>
        <v>4054.7</v>
      </c>
      <c r="H289" s="209">
        <f t="shared" si="11"/>
        <v>4054.7</v>
      </c>
    </row>
    <row r="290" spans="1:8" ht="44.25" customHeight="1">
      <c r="A290" s="244"/>
      <c r="B290" s="198" t="s">
        <v>844</v>
      </c>
      <c r="C290" s="60" t="s">
        <v>763</v>
      </c>
      <c r="D290" s="60" t="s">
        <v>190</v>
      </c>
      <c r="E290" s="60" t="s">
        <v>690</v>
      </c>
      <c r="F290" s="60" t="s">
        <v>220</v>
      </c>
      <c r="G290" s="209">
        <f>'мун рай-2014-2015'!H123</f>
        <v>4054.7</v>
      </c>
      <c r="H290" s="209">
        <f>'мун рай-2014-2015'!I123</f>
        <v>4054.7</v>
      </c>
    </row>
    <row r="291" spans="1:8" ht="12.75">
      <c r="A291" s="244"/>
      <c r="B291" s="295" t="s">
        <v>126</v>
      </c>
      <c r="C291" s="52" t="s">
        <v>127</v>
      </c>
      <c r="D291" s="52"/>
      <c r="E291" s="52"/>
      <c r="F291" s="52"/>
      <c r="G291" s="296">
        <f aca="true" t="shared" si="12" ref="G291:H293">G292</f>
        <v>4634.1</v>
      </c>
      <c r="H291" s="296">
        <f t="shared" si="12"/>
        <v>9215.2</v>
      </c>
    </row>
    <row r="292" spans="1:8" ht="12.75">
      <c r="A292" s="244"/>
      <c r="B292" s="298" t="s">
        <v>126</v>
      </c>
      <c r="C292" s="24" t="s">
        <v>127</v>
      </c>
      <c r="D292" s="24" t="s">
        <v>127</v>
      </c>
      <c r="E292" s="24"/>
      <c r="F292" s="24"/>
      <c r="G292" s="299">
        <f t="shared" si="12"/>
        <v>4634.1</v>
      </c>
      <c r="H292" s="299">
        <f t="shared" si="12"/>
        <v>9215.2</v>
      </c>
    </row>
    <row r="293" spans="1:8" ht="12.75">
      <c r="A293" s="244"/>
      <c r="B293" s="297" t="s">
        <v>126</v>
      </c>
      <c r="C293" s="26" t="s">
        <v>127</v>
      </c>
      <c r="D293" s="26" t="s">
        <v>127</v>
      </c>
      <c r="E293" s="26" t="s">
        <v>128</v>
      </c>
      <c r="F293" s="26"/>
      <c r="G293" s="276">
        <f t="shared" si="12"/>
        <v>4634.1</v>
      </c>
      <c r="H293" s="276">
        <f t="shared" si="12"/>
        <v>9215.2</v>
      </c>
    </row>
    <row r="294" spans="1:8" ht="12.75">
      <c r="A294" s="244"/>
      <c r="B294" s="297" t="s">
        <v>126</v>
      </c>
      <c r="C294" s="26" t="s">
        <v>127</v>
      </c>
      <c r="D294" s="26" t="s">
        <v>127</v>
      </c>
      <c r="E294" s="26" t="s">
        <v>128</v>
      </c>
      <c r="F294" s="26" t="s">
        <v>129</v>
      </c>
      <c r="G294" s="276">
        <f>'мун рай-2014-2015'!H198</f>
        <v>4634.1</v>
      </c>
      <c r="H294" s="276">
        <f>'мун рай-2014-2015'!I198</f>
        <v>9215.2</v>
      </c>
    </row>
    <row r="295" spans="1:8" s="28" customFormat="1" ht="12.75">
      <c r="A295" s="149"/>
      <c r="B295" s="201" t="s">
        <v>115</v>
      </c>
      <c r="C295" s="58"/>
      <c r="D295" s="58"/>
      <c r="E295" s="58"/>
      <c r="F295" s="58"/>
      <c r="G295" s="206">
        <f>G282+G277+G259+G243+G155+G110+G105+G100+G9+G291</f>
        <v>360713.5</v>
      </c>
      <c r="H295" s="206">
        <f>H282+H277+H259+H243+H155+H110+H105+H100+H9+H291</f>
        <v>357651.8</v>
      </c>
    </row>
    <row r="296" ht="13.5" customHeight="1"/>
  </sheetData>
  <sheetProtection/>
  <mergeCells count="1">
    <mergeCell ref="A5:H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D22"/>
  <sheetViews>
    <sheetView zoomScalePageLayoutView="0" workbookViewId="0" topLeftCell="A19">
      <selection activeCell="C10" sqref="C10"/>
    </sheetView>
  </sheetViews>
  <sheetFormatPr defaultColWidth="9.00390625" defaultRowHeight="12.75"/>
  <cols>
    <col min="1" max="1" width="52.125" style="1" customWidth="1"/>
    <col min="2" max="2" width="12.375" style="21" customWidth="1"/>
    <col min="3" max="3" width="19.625" style="1" customWidth="1"/>
    <col min="4" max="16384" width="9.125" style="1" customWidth="1"/>
  </cols>
  <sheetData>
    <row r="1" spans="2:4" ht="13.5" customHeight="1">
      <c r="B1" s="20" t="s">
        <v>146</v>
      </c>
      <c r="D1" s="9"/>
    </row>
    <row r="2" spans="2:4" ht="15" customHeight="1">
      <c r="B2" s="20" t="s">
        <v>188</v>
      </c>
      <c r="D2" s="9"/>
    </row>
    <row r="3" spans="2:4" ht="12.75" customHeight="1">
      <c r="B3" s="20" t="s">
        <v>609</v>
      </c>
      <c r="D3" s="9"/>
    </row>
    <row r="4" ht="15.75">
      <c r="B4" s="34"/>
    </row>
    <row r="5" spans="1:3" ht="54.75" customHeight="1">
      <c r="A5" s="440" t="s">
        <v>121</v>
      </c>
      <c r="B5" s="440"/>
      <c r="C5" s="440"/>
    </row>
    <row r="6" spans="1:2" ht="15.75">
      <c r="A6" s="170"/>
      <c r="B6" s="169"/>
    </row>
    <row r="7" spans="1:3" ht="47.25">
      <c r="A7" s="171" t="s">
        <v>221</v>
      </c>
      <c r="B7" s="171" t="s">
        <v>209</v>
      </c>
      <c r="C7" s="175" t="s">
        <v>301</v>
      </c>
    </row>
    <row r="8" spans="1:3" ht="15.75">
      <c r="A8" s="171">
        <v>1</v>
      </c>
      <c r="B8" s="171">
        <v>2</v>
      </c>
      <c r="C8" s="175">
        <v>3</v>
      </c>
    </row>
    <row r="9" spans="1:3" s="127" customFormat="1" ht="45" customHeight="1">
      <c r="A9" s="172" t="s">
        <v>222</v>
      </c>
      <c r="B9" s="174">
        <f>'бюдж асс-2013'!G107</f>
        <v>235</v>
      </c>
      <c r="C9" s="176">
        <v>2013</v>
      </c>
    </row>
    <row r="10" spans="1:3" ht="45.75" customHeight="1">
      <c r="A10" s="172" t="s">
        <v>223</v>
      </c>
      <c r="B10" s="174">
        <f>'бюдж асс-2013'!G117</f>
        <v>300</v>
      </c>
      <c r="C10" s="176">
        <v>2013</v>
      </c>
    </row>
    <row r="11" spans="1:3" ht="46.5" customHeight="1">
      <c r="A11" s="172" t="s">
        <v>224</v>
      </c>
      <c r="B11" s="174">
        <f>'бюдж асс-2013'!G147</f>
        <v>44</v>
      </c>
      <c r="C11" s="176" t="s">
        <v>302</v>
      </c>
    </row>
    <row r="12" spans="1:3" ht="47.25">
      <c r="A12" s="172" t="s">
        <v>610</v>
      </c>
      <c r="B12" s="174">
        <f>'бюдж асс-2013'!G154</f>
        <v>931</v>
      </c>
      <c r="C12" s="176" t="s">
        <v>218</v>
      </c>
    </row>
    <row r="13" spans="1:3" ht="48" customHeight="1">
      <c r="A13" s="172" t="s">
        <v>611</v>
      </c>
      <c r="B13" s="174">
        <f>'бюдж асс-2013'!G166</f>
        <v>150</v>
      </c>
      <c r="C13" s="176" t="s">
        <v>302</v>
      </c>
    </row>
    <row r="14" spans="1:3" ht="47.25">
      <c r="A14" s="172" t="s">
        <v>612</v>
      </c>
      <c r="B14" s="174">
        <f>'бюдж асс-2013'!G189</f>
        <v>450</v>
      </c>
      <c r="C14" s="176" t="s">
        <v>237</v>
      </c>
    </row>
    <row r="15" spans="1:3" ht="47.25">
      <c r="A15" s="172" t="s">
        <v>613</v>
      </c>
      <c r="B15" s="174">
        <f>'бюдж асс-2013'!G168+'бюдж асс-2013'!G221+'бюдж асс-2013'!G191</f>
        <v>661.6</v>
      </c>
      <c r="C15" s="176" t="s">
        <v>303</v>
      </c>
    </row>
    <row r="16" spans="1:3" ht="63">
      <c r="A16" s="172" t="s">
        <v>614</v>
      </c>
      <c r="B16" s="174">
        <f>'бюдж асс-2013'!G193+'бюдж асс-2013'!G223</f>
        <v>995.3000000000001</v>
      </c>
      <c r="C16" s="176" t="s">
        <v>619</v>
      </c>
    </row>
    <row r="17" spans="1:3" ht="47.25">
      <c r="A17" s="172" t="s">
        <v>65</v>
      </c>
      <c r="B17" s="174">
        <f>'бюдж асс-2013'!G225+'бюдж асс-2013'!G260</f>
        <v>1548</v>
      </c>
      <c r="C17" s="176" t="s">
        <v>477</v>
      </c>
    </row>
    <row r="18" spans="1:3" ht="45" customHeight="1">
      <c r="A18" s="172" t="s">
        <v>615</v>
      </c>
      <c r="B18" s="174">
        <f>'бюдж асс-2013'!G292</f>
        <v>130</v>
      </c>
      <c r="C18" s="176">
        <v>2013</v>
      </c>
    </row>
    <row r="19" spans="1:3" ht="31.5">
      <c r="A19" s="172" t="s">
        <v>616</v>
      </c>
      <c r="B19" s="174">
        <f>'бюдж асс-2013'!G294</f>
        <v>150</v>
      </c>
      <c r="C19" s="176" t="s">
        <v>302</v>
      </c>
    </row>
    <row r="20" spans="1:3" ht="47.25">
      <c r="A20" s="172" t="s">
        <v>617</v>
      </c>
      <c r="B20" s="174">
        <f>'бюдж асс-2013'!G296</f>
        <v>870</v>
      </c>
      <c r="C20" s="176">
        <v>2013</v>
      </c>
    </row>
    <row r="21" spans="1:3" ht="47.25">
      <c r="A21" s="172" t="s">
        <v>618</v>
      </c>
      <c r="B21" s="174">
        <f>'бюдж асс-2013'!G309</f>
        <v>300</v>
      </c>
      <c r="C21" s="176">
        <v>2013</v>
      </c>
    </row>
    <row r="22" spans="1:3" ht="15.75">
      <c r="A22" s="173" t="s">
        <v>115</v>
      </c>
      <c r="B22" s="178">
        <f>SUM(B9:B21)</f>
        <v>6764.9</v>
      </c>
      <c r="C22" s="176"/>
    </row>
  </sheetData>
  <sheetProtection/>
  <mergeCells count="1">
    <mergeCell ref="A5:C5"/>
  </mergeCells>
  <printOptions/>
  <pageMargins left="0.7874015748031497" right="0.3937007874015748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zoomScalePageLayoutView="0" workbookViewId="0" topLeftCell="A25">
      <selection activeCell="B2" sqref="B2"/>
    </sheetView>
  </sheetViews>
  <sheetFormatPr defaultColWidth="9.00390625" defaultRowHeight="12.75"/>
  <cols>
    <col min="1" max="1" width="44.25390625" style="1" customWidth="1"/>
    <col min="2" max="3" width="12.375" style="1" customWidth="1"/>
    <col min="4" max="4" width="15.625" style="1" customWidth="1"/>
    <col min="5" max="16384" width="9.125" style="1" customWidth="1"/>
  </cols>
  <sheetData>
    <row r="1" spans="2:5" ht="13.5" customHeight="1">
      <c r="B1" s="20" t="s">
        <v>147</v>
      </c>
      <c r="C1" s="9"/>
      <c r="E1" s="9"/>
    </row>
    <row r="2" spans="2:5" ht="15" customHeight="1">
      <c r="B2" s="9" t="s">
        <v>188</v>
      </c>
      <c r="C2" s="9"/>
      <c r="E2" s="9"/>
    </row>
    <row r="3" spans="2:5" ht="12.75" customHeight="1">
      <c r="B3" s="9" t="s">
        <v>609</v>
      </c>
      <c r="C3" s="9"/>
      <c r="E3" s="9"/>
    </row>
    <row r="4" spans="2:3" ht="15.75">
      <c r="B4" s="2"/>
      <c r="C4" s="2"/>
    </row>
    <row r="5" spans="1:4" ht="54.75" customHeight="1">
      <c r="A5" s="440" t="s">
        <v>622</v>
      </c>
      <c r="B5" s="440"/>
      <c r="C5" s="440"/>
      <c r="D5" s="440"/>
    </row>
    <row r="6" spans="1:3" ht="15.75">
      <c r="A6" s="170"/>
      <c r="B6" s="170"/>
      <c r="C6" s="170"/>
    </row>
    <row r="7" spans="1:4" ht="48.75" customHeight="1">
      <c r="A7" s="177" t="s">
        <v>118</v>
      </c>
      <c r="B7" s="175" t="s">
        <v>620</v>
      </c>
      <c r="C7" s="175" t="s">
        <v>621</v>
      </c>
      <c r="D7" s="175" t="s">
        <v>301</v>
      </c>
    </row>
    <row r="8" spans="1:4" ht="15.75">
      <c r="A8" s="177">
        <v>1</v>
      </c>
      <c r="B8" s="175">
        <v>2</v>
      </c>
      <c r="C8" s="175">
        <v>3</v>
      </c>
      <c r="D8" s="175">
        <v>4</v>
      </c>
    </row>
    <row r="9" spans="1:4" ht="46.5" customHeight="1">
      <c r="A9" s="172" t="s">
        <v>224</v>
      </c>
      <c r="B9" s="174">
        <f>'бюдж ассиг-2014-2015'!G133</f>
        <v>44</v>
      </c>
      <c r="C9" s="174">
        <f>'бюдж ассиг-2014-2015'!H133</f>
        <v>44</v>
      </c>
      <c r="D9" s="176" t="s">
        <v>302</v>
      </c>
    </row>
    <row r="10" spans="1:4" ht="63">
      <c r="A10" s="172" t="s">
        <v>610</v>
      </c>
      <c r="B10" s="174">
        <f>'бюдж ассиг-2014-2015'!G139</f>
        <v>931</v>
      </c>
      <c r="C10" s="174">
        <f>'бюдж ассиг-2014-2015'!H139</f>
        <v>0</v>
      </c>
      <c r="D10" s="176" t="s">
        <v>218</v>
      </c>
    </row>
    <row r="11" spans="1:4" ht="48" customHeight="1">
      <c r="A11" s="172" t="s">
        <v>611</v>
      </c>
      <c r="B11" s="174">
        <f>'бюдж ассиг-2014-2015'!G151</f>
        <v>150</v>
      </c>
      <c r="C11" s="174">
        <f>'бюдж ассиг-2014-2015'!H151</f>
        <v>150</v>
      </c>
      <c r="D11" s="176" t="s">
        <v>302</v>
      </c>
    </row>
    <row r="12" spans="1:4" ht="63">
      <c r="A12" s="172" t="s">
        <v>612</v>
      </c>
      <c r="B12" s="174">
        <f>'бюдж ассиг-2014-2015'!G170</f>
        <v>450</v>
      </c>
      <c r="C12" s="174">
        <f>'бюдж ассиг-2014-2015'!H170</f>
        <v>450</v>
      </c>
      <c r="D12" s="176" t="s">
        <v>237</v>
      </c>
    </row>
    <row r="13" spans="1:4" ht="63">
      <c r="A13" s="172" t="s">
        <v>613</v>
      </c>
      <c r="B13" s="174">
        <f>'бюдж ассиг-2014-2015'!G172+'бюдж ассиг-2014-2015'!G202</f>
        <v>661.6</v>
      </c>
      <c r="C13" s="174">
        <f>'бюдж ассиг-2014-2015'!H172+'бюдж ассиг-2014-2015'!H202</f>
        <v>661.6</v>
      </c>
      <c r="D13" s="176" t="s">
        <v>303</v>
      </c>
    </row>
    <row r="14" spans="1:4" ht="63.75" customHeight="1">
      <c r="A14" s="172" t="s">
        <v>614</v>
      </c>
      <c r="B14" s="174">
        <f>'бюдж ассиг-2014-2015'!G204+'бюдж ассиг-2014-2015'!G174</f>
        <v>850</v>
      </c>
      <c r="C14" s="174">
        <f>'бюдж ассиг-2014-2015'!H204+'бюдж ассиг-2014-2015'!H174</f>
        <v>862.9</v>
      </c>
      <c r="D14" s="176" t="s">
        <v>619</v>
      </c>
    </row>
    <row r="15" spans="1:4" ht="63">
      <c r="A15" s="172" t="s">
        <v>383</v>
      </c>
      <c r="B15" s="174">
        <f>'бюдж ассиг-2014-2015'!G206+'бюдж ассиг-2014-2015'!G241</f>
        <v>1548</v>
      </c>
      <c r="C15" s="174">
        <f>'бюдж ассиг-2014-2015'!H206+'бюдж ассиг-2014-2015'!H241</f>
        <v>0</v>
      </c>
      <c r="D15" s="176" t="s">
        <v>749</v>
      </c>
    </row>
    <row r="16" spans="1:4" ht="31.5">
      <c r="A16" s="172" t="s">
        <v>616</v>
      </c>
      <c r="B16" s="174">
        <f>'бюдж ассиг-2014-2015'!G271</f>
        <v>150</v>
      </c>
      <c r="C16" s="174">
        <f>'бюдж ассиг-2014-2015'!H271</f>
        <v>150</v>
      </c>
      <c r="D16" s="176" t="s">
        <v>302</v>
      </c>
    </row>
    <row r="17" spans="1:4" ht="15.75">
      <c r="A17" s="173" t="s">
        <v>115</v>
      </c>
      <c r="B17" s="178">
        <f>SUM(B9:B16)</f>
        <v>4784.6</v>
      </c>
      <c r="C17" s="178">
        <f>SUM(C9:C16)</f>
        <v>2318.5</v>
      </c>
      <c r="D17" s="176"/>
    </row>
  </sheetData>
  <sheetProtection/>
  <mergeCells count="1">
    <mergeCell ref="A5:D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81.00390625" style="1" customWidth="1"/>
    <col min="2" max="16384" width="9.125" style="1" customWidth="1"/>
  </cols>
  <sheetData>
    <row r="1" spans="1:2" ht="15.75">
      <c r="A1" s="353" t="s">
        <v>778</v>
      </c>
      <c r="B1" s="353"/>
    </row>
    <row r="2" spans="1:2" ht="28.5" customHeight="1">
      <c r="A2" s="441" t="s">
        <v>779</v>
      </c>
      <c r="B2" s="441"/>
    </row>
    <row r="5" spans="1:2" ht="15.75">
      <c r="A5" s="176" t="s">
        <v>781</v>
      </c>
      <c r="B5" s="176" t="s">
        <v>780</v>
      </c>
    </row>
    <row r="6" spans="1:2" ht="15.75">
      <c r="A6" s="318" t="s">
        <v>197</v>
      </c>
      <c r="B6" s="176">
        <v>302</v>
      </c>
    </row>
    <row r="7" spans="1:2" ht="15.75">
      <c r="A7" s="318" t="s">
        <v>691</v>
      </c>
      <c r="B7" s="176">
        <v>303</v>
      </c>
    </row>
    <row r="8" spans="1:2" ht="15.75">
      <c r="A8" s="318" t="s">
        <v>693</v>
      </c>
      <c r="B8" s="176">
        <v>304</v>
      </c>
    </row>
    <row r="9" spans="1:2" ht="15.75">
      <c r="A9" s="318" t="s">
        <v>217</v>
      </c>
      <c r="B9" s="176">
        <v>305</v>
      </c>
    </row>
    <row r="10" spans="1:2" ht="15.75">
      <c r="A10" s="318" t="s">
        <v>116</v>
      </c>
      <c r="B10" s="176">
        <v>301</v>
      </c>
    </row>
    <row r="11" spans="1:2" ht="31.5">
      <c r="A11" s="318" t="s">
        <v>704</v>
      </c>
      <c r="B11" s="176">
        <v>306</v>
      </c>
    </row>
    <row r="12" spans="1:2" ht="15.75">
      <c r="A12" s="318" t="s">
        <v>117</v>
      </c>
      <c r="B12" s="176">
        <v>307</v>
      </c>
    </row>
    <row r="13" spans="1:2" ht="15.75">
      <c r="A13" s="318" t="s">
        <v>522</v>
      </c>
      <c r="B13" s="176">
        <v>308</v>
      </c>
    </row>
  </sheetData>
  <sheetProtection/>
  <mergeCells count="2">
    <mergeCell ref="A1:B1"/>
    <mergeCell ref="A2:B2"/>
  </mergeCells>
  <printOptions/>
  <pageMargins left="0.49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workbookViewId="0" topLeftCell="A16">
      <selection activeCell="D2" sqref="D2"/>
    </sheetView>
  </sheetViews>
  <sheetFormatPr defaultColWidth="9.00390625" defaultRowHeight="12.75"/>
  <cols>
    <col min="1" max="1" width="10.75390625" style="1" customWidth="1"/>
    <col min="2" max="2" width="22.125" style="1" customWidth="1"/>
    <col min="3" max="3" width="19.00390625" style="2" customWidth="1"/>
    <col min="4" max="4" width="17.25390625" style="2" customWidth="1"/>
    <col min="5" max="6" width="12.125" style="1" customWidth="1"/>
    <col min="7" max="16384" width="9.125" style="1" customWidth="1"/>
  </cols>
  <sheetData>
    <row r="1" spans="1:5" ht="15.75">
      <c r="A1" s="10"/>
      <c r="B1" s="9"/>
      <c r="C1" s="13"/>
      <c r="D1" s="342" t="s">
        <v>136</v>
      </c>
      <c r="E1" s="342"/>
    </row>
    <row r="2" spans="1:4" ht="12.75" customHeight="1">
      <c r="A2" s="10"/>
      <c r="B2" s="9"/>
      <c r="C2" s="47"/>
      <c r="D2" s="13" t="s">
        <v>861</v>
      </c>
    </row>
    <row r="3" spans="1:4" ht="15.75" customHeight="1">
      <c r="A3" s="10"/>
      <c r="B3" s="9"/>
      <c r="C3" s="47"/>
      <c r="D3" s="13" t="s">
        <v>862</v>
      </c>
    </row>
    <row r="4" spans="1:4" ht="15.75">
      <c r="A4" s="10"/>
      <c r="B4" s="9"/>
      <c r="C4" s="12"/>
      <c r="D4" s="12"/>
    </row>
    <row r="5" spans="1:6" ht="31.5" customHeight="1">
      <c r="A5" s="337" t="s">
        <v>860</v>
      </c>
      <c r="B5" s="337"/>
      <c r="C5" s="337"/>
      <c r="D5" s="337"/>
      <c r="E5" s="337"/>
      <c r="F5" s="337"/>
    </row>
    <row r="7" spans="1:6" s="4" customFormat="1" ht="32.25" customHeight="1">
      <c r="A7" s="338" t="s">
        <v>292</v>
      </c>
      <c r="B7" s="338"/>
      <c r="C7" s="325" t="s">
        <v>854</v>
      </c>
      <c r="D7" s="319"/>
      <c r="E7" s="325" t="s">
        <v>215</v>
      </c>
      <c r="F7" s="341"/>
    </row>
    <row r="8" spans="1:6" s="4" customFormat="1" ht="102">
      <c r="A8" s="38" t="s">
        <v>293</v>
      </c>
      <c r="B8" s="38" t="s">
        <v>294</v>
      </c>
      <c r="C8" s="320"/>
      <c r="D8" s="321"/>
      <c r="E8" s="38" t="s">
        <v>427</v>
      </c>
      <c r="F8" s="38" t="s">
        <v>859</v>
      </c>
    </row>
    <row r="9" spans="1:6" s="5" customFormat="1" ht="15">
      <c r="A9" s="39" t="s">
        <v>235</v>
      </c>
      <c r="B9" s="40" t="s">
        <v>236</v>
      </c>
      <c r="C9" s="338">
        <v>3</v>
      </c>
      <c r="D9" s="338"/>
      <c r="E9" s="38">
        <v>4</v>
      </c>
      <c r="F9" s="38">
        <v>5</v>
      </c>
    </row>
    <row r="10" spans="1:6" s="5" customFormat="1" ht="27" customHeight="1">
      <c r="A10" s="42" t="s">
        <v>114</v>
      </c>
      <c r="B10" s="42" t="s">
        <v>875</v>
      </c>
      <c r="C10" s="336" t="s">
        <v>874</v>
      </c>
      <c r="D10" s="326"/>
      <c r="E10" s="45">
        <f>E11+E14</f>
        <v>7438.800000000105</v>
      </c>
      <c r="F10" s="45">
        <f>F11+F14</f>
        <v>8005.100000000035</v>
      </c>
    </row>
    <row r="11" spans="1:6" s="6" customFormat="1" ht="26.25" customHeight="1">
      <c r="A11" s="42" t="s">
        <v>114</v>
      </c>
      <c r="B11" s="43" t="s">
        <v>75</v>
      </c>
      <c r="C11" s="322" t="s">
        <v>295</v>
      </c>
      <c r="D11" s="340"/>
      <c r="E11" s="45">
        <f>E12</f>
        <v>0</v>
      </c>
      <c r="F11" s="45">
        <f>F12</f>
        <v>0</v>
      </c>
    </row>
    <row r="12" spans="1:6" s="6" customFormat="1" ht="27" customHeight="1">
      <c r="A12" s="39" t="s">
        <v>114</v>
      </c>
      <c r="B12" s="39" t="s">
        <v>296</v>
      </c>
      <c r="C12" s="334" t="s">
        <v>453</v>
      </c>
      <c r="D12" s="324"/>
      <c r="E12" s="128">
        <f>E13</f>
        <v>0</v>
      </c>
      <c r="F12" s="128">
        <f>F13</f>
        <v>0</v>
      </c>
    </row>
    <row r="13" spans="1:6" s="6" customFormat="1" ht="37.5" customHeight="1">
      <c r="A13" s="39" t="s">
        <v>114</v>
      </c>
      <c r="B13" s="39" t="s">
        <v>454</v>
      </c>
      <c r="C13" s="334" t="s">
        <v>855</v>
      </c>
      <c r="D13" s="324"/>
      <c r="E13" s="128">
        <v>0</v>
      </c>
      <c r="F13" s="128">
        <v>0</v>
      </c>
    </row>
    <row r="14" spans="1:6" s="6" customFormat="1" ht="26.25" customHeight="1">
      <c r="A14" s="42" t="s">
        <v>114</v>
      </c>
      <c r="B14" s="42" t="s">
        <v>7</v>
      </c>
      <c r="C14" s="336" t="s">
        <v>72</v>
      </c>
      <c r="D14" s="326"/>
      <c r="E14" s="45">
        <f>E15+E19</f>
        <v>7438.800000000105</v>
      </c>
      <c r="F14" s="45">
        <f>F15+F19</f>
        <v>8005.100000000035</v>
      </c>
    </row>
    <row r="15" spans="1:6" s="6" customFormat="1" ht="15">
      <c r="A15" s="43" t="s">
        <v>114</v>
      </c>
      <c r="B15" s="43" t="s">
        <v>8</v>
      </c>
      <c r="C15" s="322" t="s">
        <v>9</v>
      </c>
      <c r="D15" s="323"/>
      <c r="E15" s="46">
        <f aca="true" t="shared" si="0" ref="E15:F17">E16</f>
        <v>-353274.7</v>
      </c>
      <c r="F15" s="46">
        <f t="shared" si="0"/>
        <v>-349646.7</v>
      </c>
    </row>
    <row r="16" spans="1:6" s="8" customFormat="1" ht="25.5" customHeight="1">
      <c r="A16" s="39" t="s">
        <v>114</v>
      </c>
      <c r="B16" s="39" t="s">
        <v>10</v>
      </c>
      <c r="C16" s="334" t="s">
        <v>11</v>
      </c>
      <c r="D16" s="335"/>
      <c r="E16" s="128">
        <f t="shared" si="0"/>
        <v>-353274.7</v>
      </c>
      <c r="F16" s="128">
        <f t="shared" si="0"/>
        <v>-349646.7</v>
      </c>
    </row>
    <row r="17" spans="1:6" s="4" customFormat="1" ht="27.75" customHeight="1">
      <c r="A17" s="39" t="s">
        <v>114</v>
      </c>
      <c r="B17" s="39" t="s">
        <v>603</v>
      </c>
      <c r="C17" s="334" t="s">
        <v>604</v>
      </c>
      <c r="D17" s="335"/>
      <c r="E17" s="128">
        <f t="shared" si="0"/>
        <v>-353274.7</v>
      </c>
      <c r="F17" s="128">
        <f t="shared" si="0"/>
        <v>-349646.7</v>
      </c>
    </row>
    <row r="18" spans="1:6" s="4" customFormat="1" ht="29.25" customHeight="1">
      <c r="A18" s="39" t="s">
        <v>114</v>
      </c>
      <c r="B18" s="39" t="s">
        <v>808</v>
      </c>
      <c r="C18" s="334" t="s">
        <v>856</v>
      </c>
      <c r="D18" s="335"/>
      <c r="E18" s="128">
        <f>-('дох 2014-2015'!G111)</f>
        <v>-353274.7</v>
      </c>
      <c r="F18" s="128">
        <f>-('дох 2014-2015'!H111)</f>
        <v>-349646.7</v>
      </c>
    </row>
    <row r="19" spans="1:6" s="4" customFormat="1" ht="29.25" customHeight="1">
      <c r="A19" s="43" t="s">
        <v>114</v>
      </c>
      <c r="B19" s="43" t="s">
        <v>809</v>
      </c>
      <c r="C19" s="322" t="s">
        <v>810</v>
      </c>
      <c r="D19" s="323"/>
      <c r="E19" s="46">
        <f aca="true" t="shared" si="1" ref="E19:F21">E20</f>
        <v>360713.5000000001</v>
      </c>
      <c r="F19" s="46">
        <f t="shared" si="1"/>
        <v>357651.80000000005</v>
      </c>
    </row>
    <row r="20" spans="1:6" s="8" customFormat="1" ht="27" customHeight="1">
      <c r="A20" s="39" t="s">
        <v>114</v>
      </c>
      <c r="B20" s="39" t="s">
        <v>811</v>
      </c>
      <c r="C20" s="334" t="s">
        <v>812</v>
      </c>
      <c r="D20" s="335"/>
      <c r="E20" s="128">
        <f t="shared" si="1"/>
        <v>360713.5000000001</v>
      </c>
      <c r="F20" s="128">
        <f t="shared" si="1"/>
        <v>357651.80000000005</v>
      </c>
    </row>
    <row r="21" spans="1:6" s="4" customFormat="1" ht="25.5" customHeight="1">
      <c r="A21" s="39" t="s">
        <v>114</v>
      </c>
      <c r="B21" s="39" t="s">
        <v>813</v>
      </c>
      <c r="C21" s="334" t="s">
        <v>857</v>
      </c>
      <c r="D21" s="335"/>
      <c r="E21" s="128">
        <f t="shared" si="1"/>
        <v>360713.5000000001</v>
      </c>
      <c r="F21" s="128">
        <f t="shared" si="1"/>
        <v>357651.80000000005</v>
      </c>
    </row>
    <row r="22" spans="1:6" s="4" customFormat="1" ht="29.25" customHeight="1">
      <c r="A22" s="39" t="s">
        <v>114</v>
      </c>
      <c r="B22" s="39" t="s">
        <v>814</v>
      </c>
      <c r="C22" s="334" t="s">
        <v>858</v>
      </c>
      <c r="D22" s="335"/>
      <c r="E22" s="128">
        <f>'мун рай-2014-2015'!H347</f>
        <v>360713.5000000001</v>
      </c>
      <c r="F22" s="128">
        <f>'мун рай-2014-2015'!I347</f>
        <v>357651.80000000005</v>
      </c>
    </row>
    <row r="23" spans="1:2" ht="15.75">
      <c r="A23" s="3"/>
      <c r="B23" s="3"/>
    </row>
    <row r="24" spans="1:2" ht="15.75">
      <c r="A24" s="3"/>
      <c r="B24" s="3"/>
    </row>
    <row r="25" spans="1:2" ht="15.75">
      <c r="A25" s="3"/>
      <c r="B25" s="3"/>
    </row>
    <row r="26" spans="1:2" ht="15.75">
      <c r="A26" s="3"/>
      <c r="B26" s="3"/>
    </row>
    <row r="27" spans="1:2" ht="15.75">
      <c r="A27" s="3"/>
      <c r="B27" s="3"/>
    </row>
    <row r="28" spans="1:2" ht="15.75">
      <c r="A28" s="3"/>
      <c r="B28" s="3"/>
    </row>
    <row r="29" spans="1:2" ht="15.75">
      <c r="A29" s="3"/>
      <c r="B29" s="3"/>
    </row>
    <row r="30" spans="1:2" ht="15.75">
      <c r="A30" s="3"/>
      <c r="B30" s="3"/>
    </row>
    <row r="31" spans="1:2" ht="15.75">
      <c r="A31" s="3"/>
      <c r="B31" s="3"/>
    </row>
    <row r="32" spans="1:2" ht="15.75">
      <c r="A32" s="3"/>
      <c r="B32" s="3"/>
    </row>
    <row r="33" spans="1:2" ht="15.75">
      <c r="A33" s="3"/>
      <c r="B33" s="3"/>
    </row>
    <row r="34" spans="1:2" ht="15.75">
      <c r="A34" s="3"/>
      <c r="B34" s="3"/>
    </row>
    <row r="35" spans="1:2" ht="15.75">
      <c r="A35" s="3"/>
      <c r="B35" s="3"/>
    </row>
    <row r="36" spans="1:2" ht="15.75">
      <c r="A36" s="3"/>
      <c r="B36" s="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41" spans="1:2" ht="15.75">
      <c r="A41" s="3"/>
      <c r="B41" s="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  <row r="47" spans="1:2" ht="15.75">
      <c r="A47" s="3"/>
      <c r="B47" s="3"/>
    </row>
    <row r="48" spans="1:2" ht="15.75">
      <c r="A48" s="3"/>
      <c r="B48" s="3"/>
    </row>
    <row r="49" spans="1:2" ht="15.75">
      <c r="A49" s="3"/>
      <c r="B49" s="3"/>
    </row>
    <row r="50" spans="1:2" ht="15.75">
      <c r="A50" s="3"/>
      <c r="B50" s="3"/>
    </row>
  </sheetData>
  <sheetProtection/>
  <mergeCells count="19">
    <mergeCell ref="C20:D20"/>
    <mergeCell ref="C21:D21"/>
    <mergeCell ref="C13:D13"/>
    <mergeCell ref="C10:D10"/>
    <mergeCell ref="C11:D11"/>
    <mergeCell ref="A7:B7"/>
    <mergeCell ref="C12:D12"/>
    <mergeCell ref="C7:D8"/>
    <mergeCell ref="C9:D9"/>
    <mergeCell ref="E7:F7"/>
    <mergeCell ref="D1:E1"/>
    <mergeCell ref="A5:F5"/>
    <mergeCell ref="C22:D22"/>
    <mergeCell ref="C16:D16"/>
    <mergeCell ref="C17:D17"/>
    <mergeCell ref="C18:D18"/>
    <mergeCell ref="C19:D19"/>
    <mergeCell ref="C14:D14"/>
    <mergeCell ref="C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20"/>
  <sheetViews>
    <sheetView zoomScale="115" zoomScaleNormal="115" zoomScalePageLayoutView="0" workbookViewId="0" topLeftCell="A83">
      <selection activeCell="C2" sqref="C2"/>
    </sheetView>
  </sheetViews>
  <sheetFormatPr defaultColWidth="21.625" defaultRowHeight="12.75"/>
  <cols>
    <col min="1" max="1" width="9.375" style="122" customWidth="1"/>
    <col min="2" max="2" width="25.00390625" style="122" customWidth="1"/>
    <col min="3" max="3" width="56.625" style="122" customWidth="1"/>
    <col min="4" max="4" width="3.875" style="106" customWidth="1"/>
    <col min="5" max="16384" width="21.625" style="106" customWidth="1"/>
  </cols>
  <sheetData>
    <row r="1" s="122" customFormat="1" ht="15.75">
      <c r="C1" s="21" t="s">
        <v>137</v>
      </c>
    </row>
    <row r="2" s="122" customFormat="1" ht="15.75">
      <c r="C2" s="21" t="s">
        <v>550</v>
      </c>
    </row>
    <row r="3" s="122" customFormat="1" ht="15.75">
      <c r="C3" s="21" t="s">
        <v>873</v>
      </c>
    </row>
    <row r="4" s="122" customFormat="1" ht="15.75">
      <c r="C4" s="21"/>
    </row>
    <row r="5" spans="1:3" s="122" customFormat="1" ht="43.5" customHeight="1">
      <c r="A5" s="344" t="s">
        <v>863</v>
      </c>
      <c r="B5" s="344"/>
      <c r="C5" s="344"/>
    </row>
    <row r="6" spans="1:3" ht="15.75">
      <c r="A6" s="345"/>
      <c r="B6" s="345"/>
      <c r="C6" s="345"/>
    </row>
    <row r="7" spans="1:3" ht="15.75">
      <c r="A7" s="145"/>
      <c r="B7" s="145"/>
      <c r="C7" s="145"/>
    </row>
    <row r="8" spans="1:3" ht="45" customHeight="1">
      <c r="A8" s="346" t="s">
        <v>864</v>
      </c>
      <c r="B8" s="346"/>
      <c r="C8" s="346"/>
    </row>
    <row r="9" spans="2:3" ht="15">
      <c r="B9" s="146"/>
      <c r="C9" s="146"/>
    </row>
    <row r="10" spans="1:3" s="131" customFormat="1" ht="27" customHeight="1">
      <c r="A10" s="343" t="s">
        <v>292</v>
      </c>
      <c r="B10" s="343"/>
      <c r="C10" s="343" t="s">
        <v>551</v>
      </c>
    </row>
    <row r="11" spans="1:3" s="131" customFormat="1" ht="51">
      <c r="A11" s="144" t="s">
        <v>552</v>
      </c>
      <c r="B11" s="49" t="s">
        <v>553</v>
      </c>
      <c r="C11" s="343"/>
    </row>
    <row r="12" spans="1:3" s="131" customFormat="1" ht="25.5">
      <c r="A12" s="147" t="s">
        <v>114</v>
      </c>
      <c r="B12" s="148"/>
      <c r="C12" s="149" t="s">
        <v>116</v>
      </c>
    </row>
    <row r="13" spans="1:3" s="131" customFormat="1" ht="25.5">
      <c r="A13" s="144" t="s">
        <v>114</v>
      </c>
      <c r="B13" s="49" t="s">
        <v>554</v>
      </c>
      <c r="C13" s="150" t="s">
        <v>555</v>
      </c>
    </row>
    <row r="14" spans="1:3" s="131" customFormat="1" ht="76.5">
      <c r="A14" s="144" t="s">
        <v>114</v>
      </c>
      <c r="B14" s="49" t="s">
        <v>556</v>
      </c>
      <c r="C14" s="151" t="s">
        <v>212</v>
      </c>
    </row>
    <row r="15" spans="1:3" s="131" customFormat="1" ht="25.5">
      <c r="A15" s="152" t="s">
        <v>114</v>
      </c>
      <c r="B15" s="49" t="s">
        <v>557</v>
      </c>
      <c r="C15" s="153" t="s">
        <v>558</v>
      </c>
    </row>
    <row r="16" spans="1:3" s="131" customFormat="1" ht="54.75" customHeight="1">
      <c r="A16" s="152" t="s">
        <v>114</v>
      </c>
      <c r="B16" s="49" t="s">
        <v>821</v>
      </c>
      <c r="C16" s="153" t="s">
        <v>559</v>
      </c>
    </row>
    <row r="17" spans="1:3" s="131" customFormat="1" ht="51.75" customHeight="1">
      <c r="A17" s="152" t="s">
        <v>114</v>
      </c>
      <c r="B17" s="49" t="s">
        <v>560</v>
      </c>
      <c r="C17" s="153" t="s">
        <v>92</v>
      </c>
    </row>
    <row r="18" spans="1:3" s="131" customFormat="1" ht="75" customHeight="1" hidden="1">
      <c r="A18" s="152" t="s">
        <v>114</v>
      </c>
      <c r="B18" s="49" t="s">
        <v>561</v>
      </c>
      <c r="C18" s="153" t="s">
        <v>562</v>
      </c>
    </row>
    <row r="19" spans="1:3" s="131" customFormat="1" ht="25.5" customHeight="1">
      <c r="A19" s="152" t="s">
        <v>114</v>
      </c>
      <c r="B19" s="49" t="s">
        <v>563</v>
      </c>
      <c r="C19" s="153" t="s">
        <v>564</v>
      </c>
    </row>
    <row r="20" spans="1:3" s="131" customFormat="1" ht="63" customHeight="1">
      <c r="A20" s="152" t="s">
        <v>114</v>
      </c>
      <c r="B20" s="49" t="s">
        <v>565</v>
      </c>
      <c r="C20" s="153" t="s">
        <v>822</v>
      </c>
    </row>
    <row r="21" spans="1:3" s="131" customFormat="1" ht="25.5">
      <c r="A21" s="152" t="s">
        <v>114</v>
      </c>
      <c r="B21" s="49" t="s">
        <v>305</v>
      </c>
      <c r="C21" s="153" t="s">
        <v>306</v>
      </c>
    </row>
    <row r="22" spans="1:3" s="131" customFormat="1" ht="25.5">
      <c r="A22" s="152" t="s">
        <v>114</v>
      </c>
      <c r="B22" s="49" t="s">
        <v>307</v>
      </c>
      <c r="C22" s="153" t="s">
        <v>820</v>
      </c>
    </row>
    <row r="23" spans="1:3" s="131" customFormat="1" ht="25.5">
      <c r="A23" s="152" t="s">
        <v>114</v>
      </c>
      <c r="B23" s="49" t="s">
        <v>566</v>
      </c>
      <c r="C23" s="153" t="s">
        <v>308</v>
      </c>
    </row>
    <row r="24" spans="1:3" s="131" customFormat="1" ht="63" customHeight="1">
      <c r="A24" s="152" t="s">
        <v>114</v>
      </c>
      <c r="B24" s="49" t="s">
        <v>309</v>
      </c>
      <c r="C24" s="153" t="s">
        <v>310</v>
      </c>
    </row>
    <row r="25" spans="1:3" s="131" customFormat="1" ht="66" customHeight="1">
      <c r="A25" s="152" t="s">
        <v>114</v>
      </c>
      <c r="B25" s="49" t="s">
        <v>311</v>
      </c>
      <c r="C25" s="153" t="s">
        <v>791</v>
      </c>
    </row>
    <row r="26" spans="1:3" s="131" customFormat="1" ht="63.75" customHeight="1">
      <c r="A26" s="152" t="s">
        <v>114</v>
      </c>
      <c r="B26" s="49" t="s">
        <v>312</v>
      </c>
      <c r="C26" s="153" t="s">
        <v>261</v>
      </c>
    </row>
    <row r="27" spans="1:3" s="131" customFormat="1" ht="66" customHeight="1">
      <c r="A27" s="152" t="s">
        <v>114</v>
      </c>
      <c r="B27" s="49" t="s">
        <v>262</v>
      </c>
      <c r="C27" s="153" t="s">
        <v>263</v>
      </c>
    </row>
    <row r="28" spans="1:5" s="131" customFormat="1" ht="38.25" customHeight="1">
      <c r="A28" s="152" t="s">
        <v>114</v>
      </c>
      <c r="B28" s="49" t="s">
        <v>567</v>
      </c>
      <c r="C28" s="153" t="s">
        <v>568</v>
      </c>
      <c r="E28" s="154"/>
    </row>
    <row r="29" spans="1:3" s="131" customFormat="1" ht="36.75" customHeight="1">
      <c r="A29" s="152" t="s">
        <v>114</v>
      </c>
      <c r="B29" s="49" t="s">
        <v>569</v>
      </c>
      <c r="C29" s="153" t="s">
        <v>570</v>
      </c>
    </row>
    <row r="30" spans="1:3" s="131" customFormat="1" ht="25.5" customHeight="1" hidden="1">
      <c r="A30" s="152" t="s">
        <v>114</v>
      </c>
      <c r="B30" s="49" t="s">
        <v>571</v>
      </c>
      <c r="C30" s="153" t="s">
        <v>572</v>
      </c>
    </row>
    <row r="31" spans="1:3" s="131" customFormat="1" ht="38.25">
      <c r="A31" s="152" t="s">
        <v>114</v>
      </c>
      <c r="B31" s="49" t="s">
        <v>264</v>
      </c>
      <c r="C31" s="153" t="s">
        <v>204</v>
      </c>
    </row>
    <row r="32" spans="1:5" s="131" customFormat="1" ht="39" customHeight="1">
      <c r="A32" s="152" t="s">
        <v>114</v>
      </c>
      <c r="B32" s="49" t="s">
        <v>573</v>
      </c>
      <c r="C32" s="153" t="s">
        <v>265</v>
      </c>
      <c r="E32" s="154"/>
    </row>
    <row r="33" spans="1:3" s="131" customFormat="1" ht="25.5" customHeight="1">
      <c r="A33" s="152" t="s">
        <v>114</v>
      </c>
      <c r="B33" s="49" t="s">
        <v>575</v>
      </c>
      <c r="C33" s="153" t="s">
        <v>104</v>
      </c>
    </row>
    <row r="34" spans="1:5" s="131" customFormat="1" ht="39" customHeight="1">
      <c r="A34" s="152" t="s">
        <v>114</v>
      </c>
      <c r="B34" s="49" t="s">
        <v>576</v>
      </c>
      <c r="C34" s="153" t="s">
        <v>823</v>
      </c>
      <c r="E34" s="154"/>
    </row>
    <row r="35" spans="1:5" s="131" customFormat="1" ht="25.5" customHeight="1">
      <c r="A35" s="152" t="s">
        <v>114</v>
      </c>
      <c r="B35" s="49" t="s">
        <v>577</v>
      </c>
      <c r="C35" s="153" t="s">
        <v>33</v>
      </c>
      <c r="E35" s="154"/>
    </row>
    <row r="36" spans="1:3" s="131" customFormat="1" ht="14.25" customHeight="1" hidden="1">
      <c r="A36" s="152"/>
      <c r="B36" s="49"/>
      <c r="C36" s="153"/>
    </row>
    <row r="37" spans="1:3" s="131" customFormat="1" ht="25.5">
      <c r="A37" s="152" t="s">
        <v>114</v>
      </c>
      <c r="B37" s="49" t="s">
        <v>34</v>
      </c>
      <c r="C37" s="153" t="s">
        <v>35</v>
      </c>
    </row>
    <row r="38" spans="1:3" s="131" customFormat="1" ht="14.25">
      <c r="A38" s="152" t="s">
        <v>114</v>
      </c>
      <c r="B38" s="49" t="s">
        <v>36</v>
      </c>
      <c r="C38" s="153" t="s">
        <v>37</v>
      </c>
    </row>
    <row r="39" spans="1:3" s="131" customFormat="1" ht="47.25" customHeight="1" hidden="1">
      <c r="A39" s="152"/>
      <c r="B39" s="49"/>
      <c r="C39" s="153"/>
    </row>
    <row r="40" spans="1:3" s="131" customFormat="1" ht="77.25" customHeight="1">
      <c r="A40" s="152" t="s">
        <v>114</v>
      </c>
      <c r="B40" s="49" t="s">
        <v>38</v>
      </c>
      <c r="C40" s="153" t="s">
        <v>39</v>
      </c>
    </row>
    <row r="41" spans="1:3" s="131" customFormat="1" ht="25.5">
      <c r="A41" s="61">
        <v>301</v>
      </c>
      <c r="B41" s="152" t="s">
        <v>40</v>
      </c>
      <c r="C41" s="150" t="s">
        <v>787</v>
      </c>
    </row>
    <row r="42" spans="1:3" s="131" customFormat="1" ht="30" customHeight="1" hidden="1">
      <c r="A42" s="61">
        <v>301</v>
      </c>
      <c r="B42" s="152" t="s">
        <v>41</v>
      </c>
      <c r="C42" s="150" t="s">
        <v>42</v>
      </c>
    </row>
    <row r="43" spans="1:3" s="131" customFormat="1" ht="25.5">
      <c r="A43" s="61">
        <v>301</v>
      </c>
      <c r="B43" s="60" t="s">
        <v>43</v>
      </c>
      <c r="C43" s="150" t="s">
        <v>216</v>
      </c>
    </row>
    <row r="44" spans="1:3" s="131" customFormat="1" ht="30" customHeight="1" hidden="1">
      <c r="A44" s="61">
        <v>301</v>
      </c>
      <c r="B44" s="60" t="s">
        <v>44</v>
      </c>
      <c r="C44" s="150" t="s">
        <v>45</v>
      </c>
    </row>
    <row r="45" spans="1:3" s="131" customFormat="1" ht="25.5">
      <c r="A45" s="61">
        <v>301</v>
      </c>
      <c r="B45" s="60" t="s">
        <v>46</v>
      </c>
      <c r="C45" s="155" t="s">
        <v>788</v>
      </c>
    </row>
    <row r="46" spans="1:3" s="131" customFormat="1" ht="50.25" customHeight="1">
      <c r="A46" s="61">
        <v>301</v>
      </c>
      <c r="B46" s="60" t="s">
        <v>47</v>
      </c>
      <c r="C46" s="155" t="s">
        <v>49</v>
      </c>
    </row>
    <row r="47" spans="1:3" s="131" customFormat="1" ht="27.75" customHeight="1">
      <c r="A47" s="61">
        <v>301</v>
      </c>
      <c r="B47" s="60" t="s">
        <v>50</v>
      </c>
      <c r="C47" s="155" t="s">
        <v>428</v>
      </c>
    </row>
    <row r="48" spans="1:3" s="131" customFormat="1" ht="39" customHeight="1">
      <c r="A48" s="61">
        <v>301</v>
      </c>
      <c r="B48" s="60" t="s">
        <v>51</v>
      </c>
      <c r="C48" s="155" t="s">
        <v>52</v>
      </c>
    </row>
    <row r="49" spans="1:3" s="131" customFormat="1" ht="51.75" customHeight="1">
      <c r="A49" s="61">
        <v>301</v>
      </c>
      <c r="B49" s="60" t="s">
        <v>363</v>
      </c>
      <c r="C49" s="155" t="s">
        <v>364</v>
      </c>
    </row>
    <row r="50" spans="1:3" s="131" customFormat="1" ht="39" customHeight="1">
      <c r="A50" s="61">
        <v>301</v>
      </c>
      <c r="B50" s="60" t="s">
        <v>365</v>
      </c>
      <c r="C50" s="155" t="s">
        <v>366</v>
      </c>
    </row>
    <row r="51" spans="1:3" s="131" customFormat="1" ht="27" customHeight="1">
      <c r="A51" s="61">
        <v>301</v>
      </c>
      <c r="B51" s="60" t="s">
        <v>367</v>
      </c>
      <c r="C51" s="155" t="s">
        <v>368</v>
      </c>
    </row>
    <row r="52" spans="1:3" s="131" customFormat="1" ht="38.25" customHeight="1">
      <c r="A52" s="61">
        <v>301</v>
      </c>
      <c r="B52" s="60" t="s">
        <v>76</v>
      </c>
      <c r="C52" s="155" t="s">
        <v>77</v>
      </c>
    </row>
    <row r="53" spans="1:3" s="131" customFormat="1" ht="14.25">
      <c r="A53" s="61">
        <v>301</v>
      </c>
      <c r="B53" s="156" t="s">
        <v>53</v>
      </c>
      <c r="C53" s="157" t="s">
        <v>199</v>
      </c>
    </row>
    <row r="54" spans="1:3" s="131" customFormat="1" ht="33.75" customHeight="1" hidden="1">
      <c r="A54" s="61">
        <v>301</v>
      </c>
      <c r="B54" s="156" t="s">
        <v>54</v>
      </c>
      <c r="C54" s="155" t="s">
        <v>55</v>
      </c>
    </row>
    <row r="55" spans="1:3" s="131" customFormat="1" ht="39" customHeight="1">
      <c r="A55" s="61">
        <v>301</v>
      </c>
      <c r="B55" s="156" t="s">
        <v>56</v>
      </c>
      <c r="C55" s="55" t="s">
        <v>866</v>
      </c>
    </row>
    <row r="56" spans="1:3" s="131" customFormat="1" ht="32.25" customHeight="1" hidden="1">
      <c r="A56" s="61">
        <v>301</v>
      </c>
      <c r="B56" s="156" t="s">
        <v>57</v>
      </c>
      <c r="C56" s="55" t="s">
        <v>429</v>
      </c>
    </row>
    <row r="57" spans="1:3" s="131" customFormat="1" ht="25.5" hidden="1">
      <c r="A57" s="61">
        <v>301</v>
      </c>
      <c r="B57" s="156" t="s">
        <v>58</v>
      </c>
      <c r="C57" s="55" t="s">
        <v>430</v>
      </c>
    </row>
    <row r="58" spans="1:3" s="131" customFormat="1" ht="38.25" hidden="1">
      <c r="A58" s="61">
        <v>301</v>
      </c>
      <c r="B58" s="158" t="s">
        <v>59</v>
      </c>
      <c r="C58" s="155" t="s">
        <v>297</v>
      </c>
    </row>
    <row r="59" spans="1:3" s="131" customFormat="1" ht="26.25" customHeight="1">
      <c r="A59" s="61">
        <v>301</v>
      </c>
      <c r="B59" s="158" t="s">
        <v>60</v>
      </c>
      <c r="C59" s="155" t="s">
        <v>61</v>
      </c>
    </row>
    <row r="60" spans="1:3" s="131" customFormat="1" ht="27.75" customHeight="1">
      <c r="A60" s="61">
        <v>301</v>
      </c>
      <c r="B60" s="158" t="s">
        <v>385</v>
      </c>
      <c r="C60" s="55" t="s">
        <v>298</v>
      </c>
    </row>
    <row r="61" spans="1:3" s="131" customFormat="1" ht="51.75" customHeight="1">
      <c r="A61" s="61">
        <v>301</v>
      </c>
      <c r="B61" s="158" t="s">
        <v>386</v>
      </c>
      <c r="C61" s="155" t="s">
        <v>387</v>
      </c>
    </row>
    <row r="62" spans="1:3" s="131" customFormat="1" ht="14.25">
      <c r="A62" s="61">
        <v>301</v>
      </c>
      <c r="B62" s="158" t="s">
        <v>388</v>
      </c>
      <c r="C62" s="159" t="s">
        <v>183</v>
      </c>
    </row>
    <row r="63" spans="1:3" s="131" customFormat="1" ht="51">
      <c r="A63" s="61">
        <v>301</v>
      </c>
      <c r="B63" s="158" t="s">
        <v>389</v>
      </c>
      <c r="C63" s="155" t="s">
        <v>93</v>
      </c>
    </row>
    <row r="64" spans="1:3" s="131" customFormat="1" ht="38.25">
      <c r="A64" s="61">
        <v>301</v>
      </c>
      <c r="B64" s="158" t="s">
        <v>390</v>
      </c>
      <c r="C64" s="155" t="s">
        <v>12</v>
      </c>
    </row>
    <row r="65" spans="1:3" s="131" customFormat="1" ht="25.5">
      <c r="A65" s="61">
        <v>301</v>
      </c>
      <c r="B65" s="158" t="s">
        <v>13</v>
      </c>
      <c r="C65" s="155" t="s">
        <v>790</v>
      </c>
    </row>
    <row r="66" spans="1:3" s="131" customFormat="1" ht="25.5">
      <c r="A66" s="61">
        <v>301</v>
      </c>
      <c r="B66" s="158" t="s">
        <v>14</v>
      </c>
      <c r="C66" s="155" t="s">
        <v>867</v>
      </c>
    </row>
    <row r="67" spans="1:3" s="131" customFormat="1" ht="39" customHeight="1">
      <c r="A67" s="61">
        <v>301</v>
      </c>
      <c r="B67" s="158" t="s">
        <v>15</v>
      </c>
      <c r="C67" s="150" t="s">
        <v>213</v>
      </c>
    </row>
    <row r="68" spans="1:3" s="131" customFormat="1" ht="38.25">
      <c r="A68" s="61"/>
      <c r="B68" s="158"/>
      <c r="C68" s="160" t="s">
        <v>16</v>
      </c>
    </row>
    <row r="69" spans="1:3" s="131" customFormat="1" ht="63.75">
      <c r="A69" s="161" t="s">
        <v>70</v>
      </c>
      <c r="B69" s="162" t="s">
        <v>824</v>
      </c>
      <c r="C69" s="155" t="s">
        <v>369</v>
      </c>
    </row>
    <row r="70" spans="1:3" s="131" customFormat="1" ht="63.75">
      <c r="A70" s="161" t="s">
        <v>70</v>
      </c>
      <c r="B70" s="162" t="s">
        <v>868</v>
      </c>
      <c r="C70" s="155" t="s">
        <v>825</v>
      </c>
    </row>
    <row r="71" spans="1:3" s="131" customFormat="1" ht="25.5">
      <c r="A71" s="61"/>
      <c r="B71" s="158"/>
      <c r="C71" s="160" t="s">
        <v>17</v>
      </c>
    </row>
    <row r="72" spans="1:3" s="131" customFormat="1" ht="27" customHeight="1">
      <c r="A72" s="60" t="s">
        <v>18</v>
      </c>
      <c r="B72" s="158" t="s">
        <v>19</v>
      </c>
      <c r="C72" s="155" t="s">
        <v>20</v>
      </c>
    </row>
    <row r="73" spans="1:3" s="131" customFormat="1" ht="14.25">
      <c r="A73" s="60"/>
      <c r="B73" s="158"/>
      <c r="C73" s="160" t="s">
        <v>21</v>
      </c>
    </row>
    <row r="74" spans="1:3" s="131" customFormat="1" ht="26.25" customHeight="1">
      <c r="A74" s="60" t="s">
        <v>22</v>
      </c>
      <c r="B74" s="158" t="s">
        <v>23</v>
      </c>
      <c r="C74" s="155" t="s">
        <v>33</v>
      </c>
    </row>
    <row r="75" spans="1:3" s="131" customFormat="1" ht="25.5">
      <c r="A75" s="60"/>
      <c r="B75" s="158"/>
      <c r="C75" s="160" t="s">
        <v>24</v>
      </c>
    </row>
    <row r="76" spans="1:3" s="131" customFormat="1" ht="25.5">
      <c r="A76" s="60" t="s">
        <v>25</v>
      </c>
      <c r="B76" s="158" t="s">
        <v>317</v>
      </c>
      <c r="C76" s="155" t="s">
        <v>872</v>
      </c>
    </row>
    <row r="77" spans="1:3" s="131" customFormat="1" ht="28.5" customHeight="1">
      <c r="A77" s="60" t="s">
        <v>25</v>
      </c>
      <c r="B77" s="158" t="s">
        <v>26</v>
      </c>
      <c r="C77" s="155" t="s">
        <v>20</v>
      </c>
    </row>
    <row r="78" spans="1:3" s="131" customFormat="1" ht="27" customHeight="1">
      <c r="A78" s="60" t="s">
        <v>25</v>
      </c>
      <c r="B78" s="158" t="s">
        <v>27</v>
      </c>
      <c r="C78" s="155" t="s">
        <v>33</v>
      </c>
    </row>
    <row r="79" spans="1:3" s="131" customFormat="1" ht="25.5">
      <c r="A79" s="61"/>
      <c r="B79" s="158"/>
      <c r="C79" s="57" t="s">
        <v>28</v>
      </c>
    </row>
    <row r="80" spans="1:3" s="131" customFormat="1" ht="25.5">
      <c r="A80" s="60" t="s">
        <v>193</v>
      </c>
      <c r="B80" s="49" t="s">
        <v>34</v>
      </c>
      <c r="C80" s="153" t="s">
        <v>29</v>
      </c>
    </row>
    <row r="81" spans="1:3" s="131" customFormat="1" ht="25.5">
      <c r="A81" s="60" t="s">
        <v>193</v>
      </c>
      <c r="B81" s="158" t="s">
        <v>30</v>
      </c>
      <c r="C81" s="155" t="s">
        <v>31</v>
      </c>
    </row>
    <row r="82" spans="1:3" s="131" customFormat="1" ht="38.25">
      <c r="A82" s="60" t="s">
        <v>193</v>
      </c>
      <c r="B82" s="158" t="s">
        <v>32</v>
      </c>
      <c r="C82" s="159" t="s">
        <v>321</v>
      </c>
    </row>
    <row r="83" spans="1:3" s="131" customFormat="1" ht="38.25">
      <c r="A83" s="60" t="s">
        <v>193</v>
      </c>
      <c r="B83" s="158" t="s">
        <v>322</v>
      </c>
      <c r="C83" s="159" t="s">
        <v>323</v>
      </c>
    </row>
    <row r="84" spans="1:3" s="131" customFormat="1" ht="25.5" customHeight="1">
      <c r="A84" s="60" t="s">
        <v>193</v>
      </c>
      <c r="B84" s="158" t="s">
        <v>324</v>
      </c>
      <c r="C84" s="159" t="s">
        <v>325</v>
      </c>
    </row>
    <row r="85" spans="1:3" s="131" customFormat="1" ht="25.5">
      <c r="A85" s="61"/>
      <c r="B85" s="158"/>
      <c r="C85" s="57" t="s">
        <v>208</v>
      </c>
    </row>
    <row r="86" spans="1:3" s="131" customFormat="1" ht="25.5">
      <c r="A86" s="60" t="s">
        <v>69</v>
      </c>
      <c r="B86" s="49" t="s">
        <v>34</v>
      </c>
      <c r="C86" s="153" t="s">
        <v>29</v>
      </c>
    </row>
    <row r="87" spans="1:3" s="131" customFormat="1" ht="25.5">
      <c r="A87" s="60" t="s">
        <v>69</v>
      </c>
      <c r="B87" s="158" t="s">
        <v>30</v>
      </c>
      <c r="C87" s="155" t="s">
        <v>31</v>
      </c>
    </row>
    <row r="88" spans="1:3" s="131" customFormat="1" ht="38.25">
      <c r="A88" s="60" t="s">
        <v>69</v>
      </c>
      <c r="B88" s="158" t="s">
        <v>32</v>
      </c>
      <c r="C88" s="159" t="s">
        <v>321</v>
      </c>
    </row>
    <row r="89" spans="1:3" s="131" customFormat="1" ht="38.25">
      <c r="A89" s="60" t="s">
        <v>69</v>
      </c>
      <c r="B89" s="158" t="s">
        <v>322</v>
      </c>
      <c r="C89" s="159" t="s">
        <v>323</v>
      </c>
    </row>
    <row r="90" spans="1:3" s="131" customFormat="1" ht="24.75" customHeight="1">
      <c r="A90" s="60" t="s">
        <v>69</v>
      </c>
      <c r="B90" s="158" t="s">
        <v>324</v>
      </c>
      <c r="C90" s="159" t="s">
        <v>325</v>
      </c>
    </row>
    <row r="91" ht="15">
      <c r="B91" s="163"/>
    </row>
    <row r="92" ht="15">
      <c r="B92" s="163"/>
    </row>
    <row r="93" ht="15">
      <c r="B93" s="163"/>
    </row>
    <row r="94" ht="15">
      <c r="B94" s="163"/>
    </row>
    <row r="95" ht="15">
      <c r="B95" s="163"/>
    </row>
    <row r="96" ht="15">
      <c r="B96" s="163"/>
    </row>
    <row r="97" ht="15">
      <c r="B97" s="163"/>
    </row>
    <row r="98" ht="15">
      <c r="B98" s="163"/>
    </row>
    <row r="99" ht="15">
      <c r="B99" s="163"/>
    </row>
    <row r="100" ht="15">
      <c r="B100" s="163"/>
    </row>
    <row r="101" ht="15">
      <c r="B101" s="163"/>
    </row>
    <row r="102" ht="15">
      <c r="B102" s="163"/>
    </row>
    <row r="103" ht="15">
      <c r="B103" s="163"/>
    </row>
    <row r="104" ht="15">
      <c r="B104" s="163"/>
    </row>
    <row r="105" ht="15">
      <c r="B105" s="163"/>
    </row>
    <row r="106" ht="15">
      <c r="B106" s="163"/>
    </row>
    <row r="107" ht="15">
      <c r="B107" s="163"/>
    </row>
    <row r="108" ht="15">
      <c r="B108" s="163"/>
    </row>
    <row r="109" ht="15">
      <c r="B109" s="163"/>
    </row>
    <row r="110" ht="15">
      <c r="B110" s="163"/>
    </row>
    <row r="111" ht="15">
      <c r="B111" s="163"/>
    </row>
    <row r="112" ht="15">
      <c r="B112" s="163"/>
    </row>
    <row r="113" ht="15">
      <c r="B113" s="163"/>
    </row>
    <row r="114" ht="15">
      <c r="B114" s="163"/>
    </row>
    <row r="115" ht="15">
      <c r="B115" s="163"/>
    </row>
    <row r="116" ht="15">
      <c r="B116" s="163"/>
    </row>
    <row r="117" ht="15">
      <c r="B117" s="163"/>
    </row>
    <row r="118" ht="15">
      <c r="B118" s="163"/>
    </row>
    <row r="119" ht="15">
      <c r="B119" s="163"/>
    </row>
    <row r="120" ht="15">
      <c r="B120" s="163"/>
    </row>
  </sheetData>
  <sheetProtection/>
  <mergeCells count="5">
    <mergeCell ref="A10:B10"/>
    <mergeCell ref="C10:C11"/>
    <mergeCell ref="A5:C5"/>
    <mergeCell ref="A6:C6"/>
    <mergeCell ref="A8:C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45"/>
  <sheetViews>
    <sheetView zoomScalePageLayoutView="0" workbookViewId="0" topLeftCell="A19">
      <selection activeCell="C2" sqref="C2"/>
    </sheetView>
  </sheetViews>
  <sheetFormatPr defaultColWidth="9.00390625" defaultRowHeight="12.75"/>
  <cols>
    <col min="1" max="1" width="15.875" style="1" customWidth="1"/>
    <col min="2" max="2" width="29.00390625" style="1" customWidth="1"/>
    <col min="3" max="3" width="21.25390625" style="2" customWidth="1"/>
    <col min="4" max="4" width="17.25390625" style="2" customWidth="1"/>
    <col min="5" max="16384" width="9.125" style="1" customWidth="1"/>
  </cols>
  <sheetData>
    <row r="1" spans="1:4" ht="15.75">
      <c r="A1" s="10"/>
      <c r="B1" s="9"/>
      <c r="C1" s="352" t="s">
        <v>138</v>
      </c>
      <c r="D1" s="352"/>
    </row>
    <row r="2" spans="1:4" ht="12.75" customHeight="1">
      <c r="A2" s="10"/>
      <c r="B2" s="9"/>
      <c r="C2" s="13" t="s">
        <v>299</v>
      </c>
      <c r="D2" s="13"/>
    </row>
    <row r="3" spans="1:4" ht="15.75" customHeight="1">
      <c r="A3" s="10"/>
      <c r="B3" s="9"/>
      <c r="C3" s="13" t="s">
        <v>300</v>
      </c>
      <c r="D3" s="13"/>
    </row>
    <row r="4" spans="1:4" ht="15.75">
      <c r="A4" s="10"/>
      <c r="B4" s="9"/>
      <c r="C4" s="12"/>
      <c r="D4" s="12"/>
    </row>
    <row r="5" spans="1:4" ht="46.5" customHeight="1">
      <c r="A5" s="337" t="s">
        <v>865</v>
      </c>
      <c r="B5" s="337"/>
      <c r="C5" s="337"/>
      <c r="D5" s="337"/>
    </row>
    <row r="7" spans="1:4" s="4" customFormat="1" ht="32.25" customHeight="1">
      <c r="A7" s="338" t="s">
        <v>292</v>
      </c>
      <c r="B7" s="338"/>
      <c r="C7" s="339" t="s">
        <v>854</v>
      </c>
      <c r="D7" s="339"/>
    </row>
    <row r="8" spans="1:4" s="4" customFormat="1" ht="78.75" customHeight="1">
      <c r="A8" s="38" t="s">
        <v>293</v>
      </c>
      <c r="B8" s="38" t="s">
        <v>294</v>
      </c>
      <c r="C8" s="339"/>
      <c r="D8" s="339"/>
    </row>
    <row r="9" spans="1:4" s="5" customFormat="1" ht="15">
      <c r="A9" s="39" t="s">
        <v>235</v>
      </c>
      <c r="B9" s="40" t="s">
        <v>236</v>
      </c>
      <c r="C9" s="338">
        <v>3</v>
      </c>
      <c r="D9" s="338"/>
    </row>
    <row r="10" spans="1:4" s="5" customFormat="1" ht="24.75" customHeight="1">
      <c r="A10" s="39" t="s">
        <v>114</v>
      </c>
      <c r="B10" s="40"/>
      <c r="C10" s="348" t="s">
        <v>116</v>
      </c>
      <c r="D10" s="349"/>
    </row>
    <row r="11" spans="1:4" s="6" customFormat="1" ht="24" customHeight="1">
      <c r="A11" s="42" t="s">
        <v>114</v>
      </c>
      <c r="B11" s="42" t="s">
        <v>875</v>
      </c>
      <c r="C11" s="351" t="s">
        <v>874</v>
      </c>
      <c r="D11" s="351"/>
    </row>
    <row r="12" spans="1:4" s="6" customFormat="1" ht="38.25" customHeight="1">
      <c r="A12" s="39" t="s">
        <v>114</v>
      </c>
      <c r="B12" s="39" t="s">
        <v>454</v>
      </c>
      <c r="C12" s="350" t="s">
        <v>455</v>
      </c>
      <c r="D12" s="350"/>
    </row>
    <row r="13" spans="1:4" s="4" customFormat="1" ht="43.5" customHeight="1">
      <c r="A13" s="39" t="s">
        <v>114</v>
      </c>
      <c r="B13" s="39" t="s">
        <v>808</v>
      </c>
      <c r="C13" s="350" t="s">
        <v>100</v>
      </c>
      <c r="D13" s="350"/>
    </row>
    <row r="14" spans="1:4" s="4" customFormat="1" ht="43.5" customHeight="1">
      <c r="A14" s="39" t="s">
        <v>114</v>
      </c>
      <c r="B14" s="39" t="s">
        <v>814</v>
      </c>
      <c r="C14" s="350" t="s">
        <v>225</v>
      </c>
      <c r="D14" s="350"/>
    </row>
    <row r="15" spans="1:4" s="4" customFormat="1" ht="63" customHeight="1">
      <c r="A15" s="39" t="s">
        <v>114</v>
      </c>
      <c r="B15" s="39" t="s">
        <v>181</v>
      </c>
      <c r="C15" s="347" t="s">
        <v>182</v>
      </c>
      <c r="D15" s="347"/>
    </row>
    <row r="16" spans="1:4" s="4" customFormat="1" ht="63" customHeight="1">
      <c r="A16" s="39" t="s">
        <v>114</v>
      </c>
      <c r="B16" s="39" t="s">
        <v>73</v>
      </c>
      <c r="C16" s="347" t="s">
        <v>180</v>
      </c>
      <c r="D16" s="347"/>
    </row>
    <row r="17" s="4" customFormat="1" ht="15"/>
    <row r="18" spans="1:2" ht="15.75">
      <c r="A18" s="3"/>
      <c r="B18" s="3"/>
    </row>
    <row r="19" spans="1:2" ht="15.75">
      <c r="A19" s="3"/>
      <c r="B19" s="3"/>
    </row>
    <row r="20" spans="1:2" ht="15.75">
      <c r="A20" s="3"/>
      <c r="B20" s="3"/>
    </row>
    <row r="21" spans="1:2" ht="15.75">
      <c r="A21" s="3"/>
      <c r="B21" s="3"/>
    </row>
    <row r="22" spans="1:2" ht="15.75">
      <c r="A22" s="3"/>
      <c r="B22" s="3"/>
    </row>
    <row r="23" spans="1:2" ht="15.75">
      <c r="A23" s="3"/>
      <c r="B23" s="3"/>
    </row>
    <row r="24" spans="1:2" ht="15.75">
      <c r="A24" s="3"/>
      <c r="B24" s="3"/>
    </row>
    <row r="25" spans="1:2" ht="15.75">
      <c r="A25" s="3"/>
      <c r="B25" s="3"/>
    </row>
    <row r="26" spans="1:2" ht="15.75">
      <c r="A26" s="3"/>
      <c r="B26" s="3"/>
    </row>
    <row r="27" spans="1:2" ht="15.75">
      <c r="A27" s="3"/>
      <c r="B27" s="3"/>
    </row>
    <row r="28" spans="1:2" ht="15.75">
      <c r="A28" s="3"/>
      <c r="B28" s="3"/>
    </row>
    <row r="29" spans="1:2" ht="15.75">
      <c r="A29" s="3"/>
      <c r="B29" s="3"/>
    </row>
    <row r="30" spans="1:2" ht="15.75">
      <c r="A30" s="3"/>
      <c r="B30" s="3"/>
    </row>
    <row r="31" spans="1:2" ht="15.75">
      <c r="A31" s="3"/>
      <c r="B31" s="3"/>
    </row>
    <row r="32" spans="1:2" ht="15.75">
      <c r="A32" s="3"/>
      <c r="B32" s="3"/>
    </row>
    <row r="33" spans="1:2" ht="15.75">
      <c r="A33" s="3"/>
      <c r="B33" s="3"/>
    </row>
    <row r="34" spans="1:2" ht="15.75">
      <c r="A34" s="3"/>
      <c r="B34" s="3"/>
    </row>
    <row r="35" spans="1:2" ht="15.75">
      <c r="A35" s="3"/>
      <c r="B35" s="3"/>
    </row>
    <row r="36" spans="1:2" ht="15.75">
      <c r="A36" s="3"/>
      <c r="B36" s="3"/>
    </row>
    <row r="37" spans="1:2" ht="15.75">
      <c r="A37" s="3"/>
      <c r="B37" s="3"/>
    </row>
    <row r="38" spans="1:2" ht="15.75">
      <c r="A38" s="3"/>
      <c r="B38" s="3"/>
    </row>
    <row r="39" spans="1:2" ht="15.75">
      <c r="A39" s="3"/>
      <c r="B39" s="3"/>
    </row>
    <row r="40" spans="1:2" ht="15.75">
      <c r="A40" s="3"/>
      <c r="B40" s="3"/>
    </row>
    <row r="41" spans="1:2" ht="15.75">
      <c r="A41" s="3"/>
      <c r="B41" s="3"/>
    </row>
    <row r="42" spans="1:2" ht="15.75">
      <c r="A42" s="3"/>
      <c r="B42" s="3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</sheetData>
  <sheetProtection/>
  <mergeCells count="12">
    <mergeCell ref="C9:D9"/>
    <mergeCell ref="C11:D11"/>
    <mergeCell ref="C1:D1"/>
    <mergeCell ref="A5:D5"/>
    <mergeCell ref="A7:B7"/>
    <mergeCell ref="C7:D8"/>
    <mergeCell ref="C16:D16"/>
    <mergeCell ref="C15:D15"/>
    <mergeCell ref="C10:D10"/>
    <mergeCell ref="C14:D14"/>
    <mergeCell ref="C13:D13"/>
    <mergeCell ref="C12:D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101"/>
  <sheetViews>
    <sheetView zoomScalePageLayoutView="0" workbookViewId="0" topLeftCell="C84">
      <selection activeCell="G2" sqref="G2"/>
    </sheetView>
  </sheetViews>
  <sheetFormatPr defaultColWidth="9.00390625" defaultRowHeight="12.75"/>
  <cols>
    <col min="1" max="1" width="0" style="7" hidden="1" customWidth="1"/>
    <col min="2" max="2" width="9.625" style="7" hidden="1" customWidth="1"/>
    <col min="3" max="5" width="9.125" style="4" customWidth="1"/>
    <col min="6" max="6" width="25.625" style="4" customWidth="1"/>
    <col min="7" max="7" width="12.125" style="4" customWidth="1"/>
    <col min="8" max="8" width="10.125" style="4" customWidth="1"/>
    <col min="9" max="9" width="11.375" style="4" customWidth="1"/>
    <col min="10" max="16384" width="9.125" style="4" customWidth="1"/>
  </cols>
  <sheetData>
    <row r="1" spans="1:7" s="1" customFormat="1" ht="15.75">
      <c r="A1" s="32"/>
      <c r="B1" s="32"/>
      <c r="G1" s="73" t="s">
        <v>139</v>
      </c>
    </row>
    <row r="2" spans="1:9" s="1" customFormat="1" ht="15.75">
      <c r="A2" s="75"/>
      <c r="B2" s="75"/>
      <c r="C2" s="75"/>
      <c r="D2" s="75"/>
      <c r="E2" s="75"/>
      <c r="F2" s="75"/>
      <c r="G2" s="73" t="s">
        <v>188</v>
      </c>
      <c r="H2" s="75"/>
      <c r="I2" s="75"/>
    </row>
    <row r="3" spans="1:9" s="1" customFormat="1" ht="15.75">
      <c r="A3" s="75"/>
      <c r="B3" s="75"/>
      <c r="C3" s="75"/>
      <c r="D3" s="75"/>
      <c r="E3" s="75"/>
      <c r="F3" s="75"/>
      <c r="G3" s="73" t="s">
        <v>600</v>
      </c>
      <c r="H3" s="75"/>
      <c r="I3" s="75"/>
    </row>
    <row r="4" spans="1:9" s="1" customFormat="1" ht="15.75">
      <c r="A4" s="75"/>
      <c r="B4" s="75"/>
      <c r="C4" s="75"/>
      <c r="D4" s="75"/>
      <c r="E4" s="75"/>
      <c r="F4" s="75"/>
      <c r="G4" s="75"/>
      <c r="H4" s="75"/>
      <c r="I4" s="75"/>
    </row>
    <row r="5" spans="1:9" s="1" customFormat="1" ht="15.75">
      <c r="A5" s="353" t="s">
        <v>601</v>
      </c>
      <c r="B5" s="353"/>
      <c r="C5" s="353"/>
      <c r="D5" s="353"/>
      <c r="E5" s="353"/>
      <c r="F5" s="353"/>
      <c r="G5" s="353"/>
      <c r="H5" s="353"/>
      <c r="I5" s="353"/>
    </row>
    <row r="6" spans="1:9" s="1" customFormat="1" ht="30" customHeight="1">
      <c r="A6" s="354" t="s">
        <v>852</v>
      </c>
      <c r="B6" s="354"/>
      <c r="C6" s="354"/>
      <c r="D6" s="354"/>
      <c r="E6" s="354"/>
      <c r="F6" s="354"/>
      <c r="G6" s="354"/>
      <c r="H6" s="354"/>
      <c r="I6" s="354"/>
    </row>
    <row r="7" spans="1:9" ht="15">
      <c r="A7" s="15"/>
      <c r="B7" s="15"/>
      <c r="C7" s="6"/>
      <c r="D7" s="6"/>
      <c r="E7" s="6"/>
      <c r="F7" s="6"/>
      <c r="G7" s="6"/>
      <c r="H7" s="6"/>
      <c r="I7" s="6"/>
    </row>
    <row r="8" spans="1:9" s="76" customFormat="1" ht="16.5" customHeight="1">
      <c r="A8" s="359" t="s">
        <v>326</v>
      </c>
      <c r="B8" s="360"/>
      <c r="C8" s="359" t="s">
        <v>327</v>
      </c>
      <c r="D8" s="365"/>
      <c r="E8" s="365"/>
      <c r="F8" s="360"/>
      <c r="G8" s="368" t="s">
        <v>328</v>
      </c>
      <c r="H8" s="368"/>
      <c r="I8" s="368"/>
    </row>
    <row r="9" spans="1:9" s="76" customFormat="1" ht="14.25" customHeight="1">
      <c r="A9" s="361"/>
      <c r="B9" s="362"/>
      <c r="C9" s="361"/>
      <c r="D9" s="366"/>
      <c r="E9" s="366"/>
      <c r="F9" s="362"/>
      <c r="G9" s="357" t="s">
        <v>329</v>
      </c>
      <c r="H9" s="355" t="s">
        <v>602</v>
      </c>
      <c r="I9" s="356"/>
    </row>
    <row r="10" spans="1:9" s="76" customFormat="1" ht="51">
      <c r="A10" s="363"/>
      <c r="B10" s="364"/>
      <c r="C10" s="363"/>
      <c r="D10" s="367"/>
      <c r="E10" s="367"/>
      <c r="F10" s="364"/>
      <c r="G10" s="358"/>
      <c r="H10" s="74" t="s">
        <v>330</v>
      </c>
      <c r="I10" s="37" t="s">
        <v>331</v>
      </c>
    </row>
    <row r="11" spans="1:9" ht="15">
      <c r="A11" s="392"/>
      <c r="B11" s="392"/>
      <c r="C11" s="408" t="s">
        <v>332</v>
      </c>
      <c r="D11" s="409"/>
      <c r="E11" s="409"/>
      <c r="F11" s="410"/>
      <c r="G11" s="392"/>
      <c r="H11" s="392"/>
      <c r="I11" s="392"/>
    </row>
    <row r="12" spans="1:9" ht="10.5" customHeight="1">
      <c r="A12" s="392"/>
      <c r="B12" s="392"/>
      <c r="C12" s="421"/>
      <c r="D12" s="422"/>
      <c r="E12" s="422"/>
      <c r="F12" s="423"/>
      <c r="G12" s="392"/>
      <c r="H12" s="392"/>
      <c r="I12" s="392"/>
    </row>
    <row r="13" spans="1:9" ht="17.25" customHeight="1">
      <c r="A13" s="392"/>
      <c r="B13" s="392"/>
      <c r="C13" s="411"/>
      <c r="D13" s="412"/>
      <c r="E13" s="412"/>
      <c r="F13" s="413"/>
      <c r="G13" s="392"/>
      <c r="H13" s="392"/>
      <c r="I13" s="392"/>
    </row>
    <row r="14" spans="1:9" ht="14.25" customHeight="1" hidden="1">
      <c r="A14" s="424" t="s">
        <v>333</v>
      </c>
      <c r="B14" s="424"/>
      <c r="C14" s="425" t="s">
        <v>334</v>
      </c>
      <c r="D14" s="426"/>
      <c r="E14" s="426"/>
      <c r="F14" s="427"/>
      <c r="G14" s="424">
        <v>100</v>
      </c>
      <c r="H14" s="424">
        <v>100</v>
      </c>
      <c r="I14" s="424"/>
    </row>
    <row r="15" spans="1:9" ht="14.25" customHeight="1" hidden="1">
      <c r="A15" s="424"/>
      <c r="B15" s="424"/>
      <c r="C15" s="428"/>
      <c r="D15" s="429"/>
      <c r="E15" s="429"/>
      <c r="F15" s="430"/>
      <c r="G15" s="424"/>
      <c r="H15" s="424"/>
      <c r="I15" s="424"/>
    </row>
    <row r="16" spans="1:9" ht="15">
      <c r="A16" s="399" t="s">
        <v>335</v>
      </c>
      <c r="B16" s="399"/>
      <c r="C16" s="400" t="s">
        <v>336</v>
      </c>
      <c r="D16" s="401"/>
      <c r="E16" s="401"/>
      <c r="F16" s="402"/>
      <c r="G16" s="399">
        <v>100</v>
      </c>
      <c r="H16" s="399">
        <v>100</v>
      </c>
      <c r="I16" s="399">
        <v>0</v>
      </c>
    </row>
    <row r="17" spans="1:9" ht="7.5" customHeight="1">
      <c r="A17" s="399"/>
      <c r="B17" s="399"/>
      <c r="C17" s="403"/>
      <c r="D17" s="404"/>
      <c r="E17" s="404"/>
      <c r="F17" s="405"/>
      <c r="G17" s="399"/>
      <c r="H17" s="399"/>
      <c r="I17" s="399"/>
    </row>
    <row r="18" spans="1:9" ht="15">
      <c r="A18" s="399"/>
      <c r="B18" s="399"/>
      <c r="C18" s="403"/>
      <c r="D18" s="404"/>
      <c r="E18" s="404"/>
      <c r="F18" s="405"/>
      <c r="G18" s="399"/>
      <c r="H18" s="399"/>
      <c r="I18" s="399"/>
    </row>
    <row r="19" spans="1:9" ht="18" customHeight="1">
      <c r="A19" s="399"/>
      <c r="B19" s="399"/>
      <c r="C19" s="403"/>
      <c r="D19" s="404"/>
      <c r="E19" s="404"/>
      <c r="F19" s="405"/>
      <c r="G19" s="399"/>
      <c r="H19" s="399"/>
      <c r="I19" s="399"/>
    </row>
    <row r="20" spans="1:9" ht="18" customHeight="1" hidden="1">
      <c r="A20" s="399"/>
      <c r="B20" s="399"/>
      <c r="C20" s="431"/>
      <c r="D20" s="432"/>
      <c r="E20" s="432"/>
      <c r="F20" s="433"/>
      <c r="G20" s="399"/>
      <c r="H20" s="399"/>
      <c r="I20" s="399"/>
    </row>
    <row r="21" spans="1:9" ht="10.5" customHeight="1">
      <c r="A21" s="399" t="s">
        <v>337</v>
      </c>
      <c r="B21" s="399"/>
      <c r="C21" s="400" t="s">
        <v>338</v>
      </c>
      <c r="D21" s="401"/>
      <c r="E21" s="401"/>
      <c r="F21" s="402"/>
      <c r="G21" s="399">
        <v>100</v>
      </c>
      <c r="H21" s="399">
        <v>100</v>
      </c>
      <c r="I21" s="399">
        <v>0</v>
      </c>
    </row>
    <row r="22" spans="1:9" ht="18" customHeight="1">
      <c r="A22" s="399"/>
      <c r="B22" s="399"/>
      <c r="C22" s="431"/>
      <c r="D22" s="432"/>
      <c r="E22" s="432"/>
      <c r="F22" s="433"/>
      <c r="G22" s="399"/>
      <c r="H22" s="399"/>
      <c r="I22" s="399"/>
    </row>
    <row r="23" spans="1:9" ht="19.5" customHeight="1">
      <c r="A23" s="392"/>
      <c r="B23" s="392"/>
      <c r="C23" s="408" t="s">
        <v>339</v>
      </c>
      <c r="D23" s="409"/>
      <c r="E23" s="409"/>
      <c r="F23" s="410"/>
      <c r="G23" s="392"/>
      <c r="H23" s="392"/>
      <c r="I23" s="392"/>
    </row>
    <row r="24" spans="1:9" ht="24" customHeight="1">
      <c r="A24" s="392"/>
      <c r="B24" s="392"/>
      <c r="C24" s="411"/>
      <c r="D24" s="412"/>
      <c r="E24" s="412"/>
      <c r="F24" s="413"/>
      <c r="G24" s="392"/>
      <c r="H24" s="392"/>
      <c r="I24" s="392"/>
    </row>
    <row r="25" spans="1:9" ht="14.25" customHeight="1" hidden="1">
      <c r="A25" s="424" t="s">
        <v>340</v>
      </c>
      <c r="B25" s="424"/>
      <c r="C25" s="425" t="s">
        <v>341</v>
      </c>
      <c r="D25" s="426"/>
      <c r="E25" s="426"/>
      <c r="F25" s="427"/>
      <c r="G25" s="424">
        <v>100</v>
      </c>
      <c r="H25" s="424"/>
      <c r="I25" s="424"/>
    </row>
    <row r="26" spans="1:9" ht="14.25" customHeight="1" hidden="1">
      <c r="A26" s="424"/>
      <c r="B26" s="424"/>
      <c r="C26" s="428"/>
      <c r="D26" s="429"/>
      <c r="E26" s="429"/>
      <c r="F26" s="430"/>
      <c r="G26" s="424"/>
      <c r="H26" s="424"/>
      <c r="I26" s="424"/>
    </row>
    <row r="27" spans="1:9" ht="12.75" customHeight="1" hidden="1">
      <c r="A27" s="415" t="s">
        <v>342</v>
      </c>
      <c r="B27" s="416"/>
      <c r="C27" s="408" t="s">
        <v>343</v>
      </c>
      <c r="D27" s="409"/>
      <c r="E27" s="409"/>
      <c r="F27" s="410"/>
      <c r="G27" s="392">
        <v>100</v>
      </c>
      <c r="H27" s="392">
        <v>100</v>
      </c>
      <c r="I27" s="392"/>
    </row>
    <row r="28" spans="1:9" ht="14.25" customHeight="1" hidden="1">
      <c r="A28" s="417"/>
      <c r="B28" s="418"/>
      <c r="C28" s="421"/>
      <c r="D28" s="422"/>
      <c r="E28" s="422"/>
      <c r="F28" s="423"/>
      <c r="G28" s="392"/>
      <c r="H28" s="392"/>
      <c r="I28" s="392"/>
    </row>
    <row r="29" spans="1:9" ht="53.25" customHeight="1" hidden="1">
      <c r="A29" s="419"/>
      <c r="B29" s="420"/>
      <c r="C29" s="411"/>
      <c r="D29" s="412"/>
      <c r="E29" s="412"/>
      <c r="F29" s="413"/>
      <c r="G29" s="392"/>
      <c r="H29" s="392"/>
      <c r="I29" s="392"/>
    </row>
    <row r="30" spans="1:9" ht="14.25" customHeight="1" hidden="1">
      <c r="A30" s="415" t="s">
        <v>344</v>
      </c>
      <c r="B30" s="416"/>
      <c r="C30" s="408" t="s">
        <v>345</v>
      </c>
      <c r="D30" s="409"/>
      <c r="E30" s="409"/>
      <c r="F30" s="410"/>
      <c r="G30" s="392">
        <v>100</v>
      </c>
      <c r="H30" s="392"/>
      <c r="I30" s="392">
        <v>100</v>
      </c>
    </row>
    <row r="31" spans="1:9" ht="14.25" customHeight="1" hidden="1">
      <c r="A31" s="417"/>
      <c r="B31" s="418"/>
      <c r="C31" s="421"/>
      <c r="D31" s="422"/>
      <c r="E31" s="422"/>
      <c r="F31" s="423"/>
      <c r="G31" s="392"/>
      <c r="H31" s="392"/>
      <c r="I31" s="392"/>
    </row>
    <row r="32" spans="1:9" ht="52.5" customHeight="1" hidden="1">
      <c r="A32" s="419"/>
      <c r="B32" s="420"/>
      <c r="C32" s="411"/>
      <c r="D32" s="412"/>
      <c r="E32" s="412"/>
      <c r="F32" s="413"/>
      <c r="G32" s="392"/>
      <c r="H32" s="392"/>
      <c r="I32" s="392"/>
    </row>
    <row r="33" spans="1:9" ht="63.75" customHeight="1">
      <c r="A33" s="70"/>
      <c r="B33" s="71"/>
      <c r="C33" s="373" t="s">
        <v>559</v>
      </c>
      <c r="D33" s="374"/>
      <c r="E33" s="374"/>
      <c r="F33" s="375"/>
      <c r="G33" s="41">
        <v>100</v>
      </c>
      <c r="H33" s="41">
        <v>50</v>
      </c>
      <c r="I33" s="41">
        <v>50</v>
      </c>
    </row>
    <row r="34" spans="1:9" ht="15">
      <c r="A34" s="415" t="s">
        <v>346</v>
      </c>
      <c r="B34" s="416"/>
      <c r="C34" s="408" t="s">
        <v>347</v>
      </c>
      <c r="D34" s="409"/>
      <c r="E34" s="409"/>
      <c r="F34" s="410"/>
      <c r="G34" s="392">
        <v>100</v>
      </c>
      <c r="H34" s="392">
        <v>100</v>
      </c>
      <c r="I34" s="392">
        <v>0</v>
      </c>
    </row>
    <row r="35" spans="1:9" ht="9.75" customHeight="1">
      <c r="A35" s="417"/>
      <c r="B35" s="418"/>
      <c r="C35" s="421"/>
      <c r="D35" s="422"/>
      <c r="E35" s="422"/>
      <c r="F35" s="423"/>
      <c r="G35" s="392"/>
      <c r="H35" s="392"/>
      <c r="I35" s="392"/>
    </row>
    <row r="36" spans="1:9" ht="32.25" customHeight="1">
      <c r="A36" s="419"/>
      <c r="B36" s="420"/>
      <c r="C36" s="411"/>
      <c r="D36" s="412"/>
      <c r="E36" s="412"/>
      <c r="F36" s="413"/>
      <c r="G36" s="392"/>
      <c r="H36" s="392"/>
      <c r="I36" s="392"/>
    </row>
    <row r="37" spans="1:9" ht="54.75" customHeight="1">
      <c r="A37" s="382" t="s">
        <v>348</v>
      </c>
      <c r="B37" s="383"/>
      <c r="C37" s="373" t="s">
        <v>349</v>
      </c>
      <c r="D37" s="374"/>
      <c r="E37" s="374"/>
      <c r="F37" s="375"/>
      <c r="G37" s="41">
        <v>100</v>
      </c>
      <c r="H37" s="41">
        <v>0</v>
      </c>
      <c r="I37" s="41">
        <v>100</v>
      </c>
    </row>
    <row r="38" spans="1:9" ht="38.25" customHeight="1">
      <c r="A38" s="382" t="s">
        <v>350</v>
      </c>
      <c r="B38" s="383"/>
      <c r="C38" s="373" t="s">
        <v>564</v>
      </c>
      <c r="D38" s="374"/>
      <c r="E38" s="374"/>
      <c r="F38" s="375"/>
      <c r="G38" s="41">
        <v>100</v>
      </c>
      <c r="H38" s="41">
        <v>100</v>
      </c>
      <c r="I38" s="41">
        <v>0</v>
      </c>
    </row>
    <row r="39" spans="1:9" ht="40.5" customHeight="1" hidden="1">
      <c r="A39" s="382" t="s">
        <v>351</v>
      </c>
      <c r="B39" s="383"/>
      <c r="C39" s="373" t="s">
        <v>352</v>
      </c>
      <c r="D39" s="374"/>
      <c r="E39" s="374"/>
      <c r="F39" s="375"/>
      <c r="G39" s="41">
        <v>100</v>
      </c>
      <c r="H39" s="41"/>
      <c r="I39" s="41">
        <v>100</v>
      </c>
    </row>
    <row r="40" spans="1:9" ht="63" customHeight="1">
      <c r="A40" s="382" t="s">
        <v>353</v>
      </c>
      <c r="B40" s="383"/>
      <c r="C40" s="373" t="s">
        <v>354</v>
      </c>
      <c r="D40" s="374"/>
      <c r="E40" s="374"/>
      <c r="F40" s="375"/>
      <c r="G40" s="41">
        <v>100</v>
      </c>
      <c r="H40" s="41">
        <v>100</v>
      </c>
      <c r="I40" s="41">
        <v>0</v>
      </c>
    </row>
    <row r="41" spans="1:9" ht="49.5" customHeight="1">
      <c r="A41" s="382" t="s">
        <v>355</v>
      </c>
      <c r="B41" s="383"/>
      <c r="C41" s="373" t="s">
        <v>356</v>
      </c>
      <c r="D41" s="374"/>
      <c r="E41" s="374"/>
      <c r="F41" s="375"/>
      <c r="G41" s="41">
        <v>100</v>
      </c>
      <c r="H41" s="41">
        <v>0</v>
      </c>
      <c r="I41" s="41">
        <v>100</v>
      </c>
    </row>
    <row r="42" spans="1:9" ht="15">
      <c r="A42" s="392"/>
      <c r="B42" s="392"/>
      <c r="C42" s="408" t="s">
        <v>357</v>
      </c>
      <c r="D42" s="409"/>
      <c r="E42" s="409"/>
      <c r="F42" s="410"/>
      <c r="G42" s="392"/>
      <c r="H42" s="392"/>
      <c r="I42" s="392"/>
    </row>
    <row r="43" spans="1:9" ht="15">
      <c r="A43" s="392"/>
      <c r="B43" s="392"/>
      <c r="C43" s="411"/>
      <c r="D43" s="412"/>
      <c r="E43" s="412"/>
      <c r="F43" s="413"/>
      <c r="G43" s="392"/>
      <c r="H43" s="392"/>
      <c r="I43" s="392"/>
    </row>
    <row r="44" spans="1:9" ht="15">
      <c r="A44" s="399" t="s">
        <v>358</v>
      </c>
      <c r="B44" s="399"/>
      <c r="C44" s="414" t="s">
        <v>359</v>
      </c>
      <c r="D44" s="414"/>
      <c r="E44" s="414"/>
      <c r="F44" s="414"/>
      <c r="G44" s="399">
        <v>100</v>
      </c>
      <c r="H44" s="399">
        <v>100</v>
      </c>
      <c r="I44" s="399">
        <v>0</v>
      </c>
    </row>
    <row r="45" spans="1:9" ht="9.75" customHeight="1">
      <c r="A45" s="399"/>
      <c r="B45" s="399"/>
      <c r="C45" s="414"/>
      <c r="D45" s="414"/>
      <c r="E45" s="414"/>
      <c r="F45" s="414"/>
      <c r="G45" s="399"/>
      <c r="H45" s="399"/>
      <c r="I45" s="399"/>
    </row>
    <row r="46" spans="1:9" ht="15">
      <c r="A46" s="399"/>
      <c r="B46" s="399"/>
      <c r="C46" s="414"/>
      <c r="D46" s="414"/>
      <c r="E46" s="414"/>
      <c r="F46" s="414"/>
      <c r="G46" s="399"/>
      <c r="H46" s="399"/>
      <c r="I46" s="399"/>
    </row>
    <row r="47" spans="1:9" ht="15">
      <c r="A47" s="399" t="s">
        <v>360</v>
      </c>
      <c r="B47" s="399"/>
      <c r="C47" s="400" t="s">
        <v>361</v>
      </c>
      <c r="D47" s="401"/>
      <c r="E47" s="401"/>
      <c r="F47" s="402"/>
      <c r="G47" s="399">
        <v>100</v>
      </c>
      <c r="H47" s="399">
        <v>0</v>
      </c>
      <c r="I47" s="399">
        <v>100</v>
      </c>
    </row>
    <row r="48" spans="1:9" ht="15">
      <c r="A48" s="399"/>
      <c r="B48" s="399"/>
      <c r="C48" s="403"/>
      <c r="D48" s="404"/>
      <c r="E48" s="404"/>
      <c r="F48" s="405"/>
      <c r="G48" s="399"/>
      <c r="H48" s="399"/>
      <c r="I48" s="399"/>
    </row>
    <row r="49" spans="1:9" ht="15">
      <c r="A49" s="392"/>
      <c r="B49" s="392"/>
      <c r="C49" s="393" t="s">
        <v>362</v>
      </c>
      <c r="D49" s="394"/>
      <c r="E49" s="394"/>
      <c r="F49" s="395"/>
      <c r="G49" s="392"/>
      <c r="H49" s="392"/>
      <c r="I49" s="392"/>
    </row>
    <row r="50" spans="1:9" ht="15" customHeight="1">
      <c r="A50" s="392"/>
      <c r="B50" s="392"/>
      <c r="C50" s="396"/>
      <c r="D50" s="397"/>
      <c r="E50" s="397"/>
      <c r="F50" s="398"/>
      <c r="G50" s="392"/>
      <c r="H50" s="392"/>
      <c r="I50" s="392"/>
    </row>
    <row r="51" spans="1:9" ht="14.25" customHeight="1" hidden="1">
      <c r="A51" s="392" t="s">
        <v>391</v>
      </c>
      <c r="B51" s="392"/>
      <c r="C51" s="408" t="s">
        <v>392</v>
      </c>
      <c r="D51" s="409"/>
      <c r="E51" s="409"/>
      <c r="F51" s="410"/>
      <c r="G51" s="392">
        <v>100</v>
      </c>
      <c r="H51" s="392">
        <v>100</v>
      </c>
      <c r="I51" s="392"/>
    </row>
    <row r="52" spans="1:9" ht="14.25" customHeight="1" hidden="1">
      <c r="A52" s="392"/>
      <c r="B52" s="392"/>
      <c r="C52" s="411"/>
      <c r="D52" s="412"/>
      <c r="E52" s="412"/>
      <c r="F52" s="413"/>
      <c r="G52" s="392"/>
      <c r="H52" s="392"/>
      <c r="I52" s="392"/>
    </row>
    <row r="53" spans="1:9" ht="14.25" customHeight="1" hidden="1">
      <c r="A53" s="392" t="s">
        <v>393</v>
      </c>
      <c r="B53" s="392"/>
      <c r="C53" s="408" t="s">
        <v>394</v>
      </c>
      <c r="D53" s="409"/>
      <c r="E53" s="409"/>
      <c r="F53" s="410"/>
      <c r="G53" s="392">
        <v>100</v>
      </c>
      <c r="H53" s="392"/>
      <c r="I53" s="392">
        <v>100</v>
      </c>
    </row>
    <row r="54" spans="1:9" ht="14.25" customHeight="1" hidden="1">
      <c r="A54" s="392"/>
      <c r="B54" s="392"/>
      <c r="C54" s="411"/>
      <c r="D54" s="412"/>
      <c r="E54" s="412"/>
      <c r="F54" s="413"/>
      <c r="G54" s="392"/>
      <c r="H54" s="392"/>
      <c r="I54" s="392"/>
    </row>
    <row r="55" spans="1:9" ht="65.25" customHeight="1">
      <c r="A55" s="406" t="s">
        <v>395</v>
      </c>
      <c r="B55" s="407"/>
      <c r="C55" s="408" t="s">
        <v>66</v>
      </c>
      <c r="D55" s="409"/>
      <c r="E55" s="409"/>
      <c r="F55" s="410"/>
      <c r="G55" s="294">
        <v>100</v>
      </c>
      <c r="H55" s="294">
        <v>100</v>
      </c>
      <c r="I55" s="294">
        <v>0</v>
      </c>
    </row>
    <row r="56" spans="1:9" ht="67.5" customHeight="1">
      <c r="A56" s="348" t="s">
        <v>396</v>
      </c>
      <c r="B56" s="349"/>
      <c r="C56" s="373" t="s">
        <v>207</v>
      </c>
      <c r="D56" s="374"/>
      <c r="E56" s="374"/>
      <c r="F56" s="375"/>
      <c r="G56" s="41">
        <v>100</v>
      </c>
      <c r="H56" s="41">
        <v>100</v>
      </c>
      <c r="I56" s="41">
        <v>0</v>
      </c>
    </row>
    <row r="57" spans="1:9" ht="102.75" customHeight="1" hidden="1">
      <c r="A57" s="348" t="s">
        <v>397</v>
      </c>
      <c r="B57" s="349"/>
      <c r="C57" s="373" t="s">
        <v>398</v>
      </c>
      <c r="D57" s="374"/>
      <c r="E57" s="374"/>
      <c r="F57" s="375"/>
      <c r="G57" s="41">
        <v>100</v>
      </c>
      <c r="H57" s="41"/>
      <c r="I57" s="41">
        <v>100</v>
      </c>
    </row>
    <row r="58" spans="1:9" ht="77.25" customHeight="1" hidden="1">
      <c r="A58" s="348" t="s">
        <v>399</v>
      </c>
      <c r="B58" s="349"/>
      <c r="C58" s="373" t="s">
        <v>400</v>
      </c>
      <c r="D58" s="374"/>
      <c r="E58" s="374"/>
      <c r="F58" s="375"/>
      <c r="G58" s="41">
        <v>100</v>
      </c>
      <c r="H58" s="41"/>
      <c r="I58" s="41">
        <v>100</v>
      </c>
    </row>
    <row r="59" spans="1:9" ht="54.75" customHeight="1" hidden="1">
      <c r="A59" s="348" t="s">
        <v>401</v>
      </c>
      <c r="B59" s="349"/>
      <c r="C59" s="373" t="s">
        <v>402</v>
      </c>
      <c r="D59" s="374"/>
      <c r="E59" s="374"/>
      <c r="F59" s="375"/>
      <c r="G59" s="41">
        <v>100</v>
      </c>
      <c r="H59" s="41">
        <v>100</v>
      </c>
      <c r="I59" s="41"/>
    </row>
    <row r="60" spans="1:9" ht="53.25" customHeight="1" hidden="1">
      <c r="A60" s="348" t="s">
        <v>403</v>
      </c>
      <c r="B60" s="349"/>
      <c r="C60" s="373" t="s">
        <v>404</v>
      </c>
      <c r="D60" s="374"/>
      <c r="E60" s="374"/>
      <c r="F60" s="375"/>
      <c r="G60" s="41">
        <v>100</v>
      </c>
      <c r="H60" s="41">
        <v>100</v>
      </c>
      <c r="I60" s="41"/>
    </row>
    <row r="61" spans="1:9" ht="54" customHeight="1" hidden="1">
      <c r="A61" s="348" t="s">
        <v>405</v>
      </c>
      <c r="B61" s="349"/>
      <c r="C61" s="373" t="s">
        <v>406</v>
      </c>
      <c r="D61" s="374"/>
      <c r="E61" s="374"/>
      <c r="F61" s="375"/>
      <c r="G61" s="41">
        <v>100</v>
      </c>
      <c r="H61" s="41"/>
      <c r="I61" s="41">
        <v>100</v>
      </c>
    </row>
    <row r="62" spans="1:9" ht="51.75" customHeight="1" hidden="1">
      <c r="A62" s="348" t="s">
        <v>407</v>
      </c>
      <c r="B62" s="349"/>
      <c r="C62" s="373" t="s">
        <v>408</v>
      </c>
      <c r="D62" s="374"/>
      <c r="E62" s="374"/>
      <c r="F62" s="375"/>
      <c r="G62" s="41">
        <v>100</v>
      </c>
      <c r="H62" s="41"/>
      <c r="I62" s="41">
        <v>100</v>
      </c>
    </row>
    <row r="63" spans="1:9" ht="38.25" customHeight="1">
      <c r="A63" s="382" t="s">
        <v>409</v>
      </c>
      <c r="B63" s="383"/>
      <c r="C63" s="347" t="s">
        <v>410</v>
      </c>
      <c r="D63" s="347"/>
      <c r="E63" s="347"/>
      <c r="F63" s="347"/>
      <c r="G63" s="41">
        <v>100</v>
      </c>
      <c r="H63" s="41">
        <v>50</v>
      </c>
      <c r="I63" s="41">
        <v>50</v>
      </c>
    </row>
    <row r="64" spans="1:9" ht="53.25" customHeight="1" hidden="1">
      <c r="A64" s="382" t="s">
        <v>411</v>
      </c>
      <c r="B64" s="383"/>
      <c r="C64" s="347" t="s">
        <v>574</v>
      </c>
      <c r="D64" s="347"/>
      <c r="E64" s="347"/>
      <c r="F64" s="347"/>
      <c r="G64" s="41">
        <v>100</v>
      </c>
      <c r="H64" s="41">
        <v>100</v>
      </c>
      <c r="I64" s="41"/>
    </row>
    <row r="65" spans="1:9" ht="52.5" customHeight="1" hidden="1">
      <c r="A65" s="382" t="s">
        <v>412</v>
      </c>
      <c r="B65" s="383"/>
      <c r="C65" s="347" t="s">
        <v>413</v>
      </c>
      <c r="D65" s="347"/>
      <c r="E65" s="347"/>
      <c r="F65" s="347"/>
      <c r="G65" s="41">
        <v>100</v>
      </c>
      <c r="H65" s="41"/>
      <c r="I65" s="41">
        <v>100</v>
      </c>
    </row>
    <row r="66" spans="1:9" ht="23.25" customHeight="1" hidden="1">
      <c r="A66" s="382"/>
      <c r="B66" s="383"/>
      <c r="C66" s="384" t="s">
        <v>414</v>
      </c>
      <c r="D66" s="385"/>
      <c r="E66" s="385"/>
      <c r="F66" s="386"/>
      <c r="G66" s="41"/>
      <c r="H66" s="41"/>
      <c r="I66" s="41"/>
    </row>
    <row r="67" spans="1:9" ht="32.25" customHeight="1" hidden="1">
      <c r="A67" s="387" t="s">
        <v>415</v>
      </c>
      <c r="B67" s="388"/>
      <c r="C67" s="377" t="s">
        <v>416</v>
      </c>
      <c r="D67" s="378"/>
      <c r="E67" s="378"/>
      <c r="F67" s="379"/>
      <c r="G67" s="68">
        <v>100</v>
      </c>
      <c r="H67" s="68">
        <v>100</v>
      </c>
      <c r="I67" s="68"/>
    </row>
    <row r="68" spans="1:9" ht="34.5" customHeight="1" hidden="1">
      <c r="A68" s="380" t="s">
        <v>417</v>
      </c>
      <c r="B68" s="381"/>
      <c r="C68" s="389" t="s">
        <v>418</v>
      </c>
      <c r="D68" s="389"/>
      <c r="E68" s="389"/>
      <c r="F68" s="389"/>
      <c r="G68" s="68">
        <v>100</v>
      </c>
      <c r="H68" s="68"/>
      <c r="I68" s="68">
        <v>100</v>
      </c>
    </row>
    <row r="69" spans="1:9" ht="13.5" customHeight="1">
      <c r="A69" s="348"/>
      <c r="B69" s="349"/>
      <c r="C69" s="373" t="s">
        <v>419</v>
      </c>
      <c r="D69" s="374"/>
      <c r="E69" s="374"/>
      <c r="F69" s="375"/>
      <c r="G69" s="41"/>
      <c r="H69" s="41"/>
      <c r="I69" s="41"/>
    </row>
    <row r="70" spans="1:9" ht="26.25" customHeight="1">
      <c r="A70" s="348" t="s">
        <v>420</v>
      </c>
      <c r="B70" s="349"/>
      <c r="C70" s="373" t="s">
        <v>599</v>
      </c>
      <c r="D70" s="390"/>
      <c r="E70" s="390"/>
      <c r="F70" s="391"/>
      <c r="G70" s="41">
        <v>100</v>
      </c>
      <c r="H70" s="41">
        <v>100</v>
      </c>
      <c r="I70" s="41">
        <v>0</v>
      </c>
    </row>
    <row r="71" spans="1:9" ht="52.5" customHeight="1">
      <c r="A71" s="348" t="s">
        <v>421</v>
      </c>
      <c r="B71" s="349"/>
      <c r="C71" s="373" t="s">
        <v>804</v>
      </c>
      <c r="D71" s="374"/>
      <c r="E71" s="374"/>
      <c r="F71" s="375"/>
      <c r="G71" s="41">
        <v>100</v>
      </c>
      <c r="H71" s="41">
        <v>100</v>
      </c>
      <c r="I71" s="41">
        <v>0</v>
      </c>
    </row>
    <row r="72" spans="1:9" ht="41.25" customHeight="1">
      <c r="A72" s="348" t="s">
        <v>422</v>
      </c>
      <c r="B72" s="349"/>
      <c r="C72" s="373" t="s">
        <v>423</v>
      </c>
      <c r="D72" s="374"/>
      <c r="E72" s="374"/>
      <c r="F72" s="375"/>
      <c r="G72" s="41">
        <v>100</v>
      </c>
      <c r="H72" s="41">
        <v>100</v>
      </c>
      <c r="I72" s="41">
        <v>0</v>
      </c>
    </row>
    <row r="73" spans="1:9" ht="54.75" customHeight="1" hidden="1">
      <c r="A73" s="380" t="s">
        <v>424</v>
      </c>
      <c r="B73" s="381"/>
      <c r="C73" s="377" t="s">
        <v>425</v>
      </c>
      <c r="D73" s="378"/>
      <c r="E73" s="378"/>
      <c r="F73" s="379"/>
      <c r="G73" s="68">
        <v>100</v>
      </c>
      <c r="H73" s="68"/>
      <c r="I73" s="68"/>
    </row>
    <row r="74" spans="1:9" ht="53.25" customHeight="1" hidden="1">
      <c r="A74" s="380" t="s">
        <v>426</v>
      </c>
      <c r="B74" s="381"/>
      <c r="C74" s="377" t="s">
        <v>578</v>
      </c>
      <c r="D74" s="378"/>
      <c r="E74" s="378"/>
      <c r="F74" s="379"/>
      <c r="G74" s="68">
        <v>100</v>
      </c>
      <c r="H74" s="68"/>
      <c r="I74" s="68"/>
    </row>
    <row r="75" spans="1:9" ht="52.5" customHeight="1" hidden="1">
      <c r="A75" s="348" t="s">
        <v>579</v>
      </c>
      <c r="B75" s="349"/>
      <c r="C75" s="373" t="s">
        <v>580</v>
      </c>
      <c r="D75" s="374"/>
      <c r="E75" s="374"/>
      <c r="F75" s="375"/>
      <c r="G75" s="41">
        <v>100</v>
      </c>
      <c r="H75" s="41">
        <v>100</v>
      </c>
      <c r="I75" s="41"/>
    </row>
    <row r="76" spans="1:9" ht="54" customHeight="1" hidden="1">
      <c r="A76" s="348" t="s">
        <v>581</v>
      </c>
      <c r="B76" s="349"/>
      <c r="C76" s="373" t="s">
        <v>582</v>
      </c>
      <c r="D76" s="374"/>
      <c r="E76" s="374"/>
      <c r="F76" s="375"/>
      <c r="G76" s="41">
        <v>100</v>
      </c>
      <c r="H76" s="41"/>
      <c r="I76" s="41">
        <v>100</v>
      </c>
    </row>
    <row r="77" spans="1:9" ht="42.75" customHeight="1">
      <c r="A77" s="348" t="s">
        <v>583</v>
      </c>
      <c r="B77" s="349"/>
      <c r="C77" s="373" t="s">
        <v>33</v>
      </c>
      <c r="D77" s="374"/>
      <c r="E77" s="374"/>
      <c r="F77" s="375"/>
      <c r="G77" s="41">
        <v>100</v>
      </c>
      <c r="H77" s="41">
        <v>100</v>
      </c>
      <c r="I77" s="41">
        <v>0</v>
      </c>
    </row>
    <row r="78" spans="1:9" ht="26.25" customHeight="1">
      <c r="A78" s="338" t="s">
        <v>584</v>
      </c>
      <c r="B78" s="338"/>
      <c r="C78" s="347" t="s">
        <v>585</v>
      </c>
      <c r="D78" s="347"/>
      <c r="E78" s="347"/>
      <c r="F78" s="347"/>
      <c r="G78" s="41">
        <v>100</v>
      </c>
      <c r="H78" s="41">
        <v>100</v>
      </c>
      <c r="I78" s="41">
        <v>0</v>
      </c>
    </row>
    <row r="79" spans="1:9" ht="14.25" customHeight="1">
      <c r="A79" s="338"/>
      <c r="B79" s="338"/>
      <c r="C79" s="373" t="s">
        <v>586</v>
      </c>
      <c r="D79" s="374"/>
      <c r="E79" s="374"/>
      <c r="F79" s="375"/>
      <c r="G79" s="41"/>
      <c r="H79" s="41"/>
      <c r="I79" s="41"/>
    </row>
    <row r="80" spans="1:9" ht="24.75" customHeight="1">
      <c r="A80" s="369" t="s">
        <v>587</v>
      </c>
      <c r="B80" s="369"/>
      <c r="C80" s="370" t="s">
        <v>588</v>
      </c>
      <c r="D80" s="371"/>
      <c r="E80" s="371"/>
      <c r="F80" s="372"/>
      <c r="G80" s="72">
        <v>100</v>
      </c>
      <c r="H80" s="72">
        <v>100</v>
      </c>
      <c r="I80" s="72">
        <v>0</v>
      </c>
    </row>
    <row r="81" spans="1:9" ht="12" customHeight="1">
      <c r="A81" s="369" t="s">
        <v>589</v>
      </c>
      <c r="B81" s="369"/>
      <c r="C81" s="370" t="s">
        <v>590</v>
      </c>
      <c r="D81" s="371"/>
      <c r="E81" s="371"/>
      <c r="F81" s="372"/>
      <c r="G81" s="72">
        <v>100</v>
      </c>
      <c r="H81" s="72">
        <v>0</v>
      </c>
      <c r="I81" s="72">
        <v>100</v>
      </c>
    </row>
    <row r="82" spans="1:9" ht="66" customHeight="1" hidden="1">
      <c r="A82" s="376" t="s">
        <v>591</v>
      </c>
      <c r="B82" s="376"/>
      <c r="C82" s="377" t="s">
        <v>592</v>
      </c>
      <c r="D82" s="378"/>
      <c r="E82" s="378"/>
      <c r="F82" s="379"/>
      <c r="G82" s="68">
        <v>100</v>
      </c>
      <c r="H82" s="68"/>
      <c r="I82" s="68"/>
    </row>
    <row r="83" spans="1:9" ht="66.75" customHeight="1" hidden="1">
      <c r="A83" s="376" t="s">
        <v>593</v>
      </c>
      <c r="B83" s="376"/>
      <c r="C83" s="377" t="s">
        <v>594</v>
      </c>
      <c r="D83" s="378"/>
      <c r="E83" s="378"/>
      <c r="F83" s="379"/>
      <c r="G83" s="68">
        <v>100</v>
      </c>
      <c r="H83" s="68"/>
      <c r="I83" s="68"/>
    </row>
    <row r="84" spans="1:9" ht="12" customHeight="1">
      <c r="A84" s="338" t="s">
        <v>595</v>
      </c>
      <c r="B84" s="338"/>
      <c r="C84" s="373" t="s">
        <v>801</v>
      </c>
      <c r="D84" s="374"/>
      <c r="E84" s="374"/>
      <c r="F84" s="375"/>
      <c r="G84" s="41">
        <v>100</v>
      </c>
      <c r="H84" s="41">
        <v>100</v>
      </c>
      <c r="I84" s="41">
        <v>0</v>
      </c>
    </row>
    <row r="85" spans="1:9" ht="15">
      <c r="A85" s="338" t="s">
        <v>596</v>
      </c>
      <c r="B85" s="338"/>
      <c r="C85" s="373" t="s">
        <v>598</v>
      </c>
      <c r="D85" s="374"/>
      <c r="E85" s="374"/>
      <c r="F85" s="375"/>
      <c r="G85" s="41">
        <v>100</v>
      </c>
      <c r="H85" s="41">
        <v>0</v>
      </c>
      <c r="I85" s="41">
        <v>100</v>
      </c>
    </row>
    <row r="86" spans="1:9" ht="15">
      <c r="A86" s="77"/>
      <c r="B86" s="77"/>
      <c r="C86" s="77"/>
      <c r="D86" s="78"/>
      <c r="E86" s="78"/>
      <c r="F86" s="78"/>
      <c r="G86" s="5"/>
      <c r="H86" s="5"/>
      <c r="I86" s="5"/>
    </row>
    <row r="87" spans="1:9" ht="15">
      <c r="A87" s="77"/>
      <c r="B87" s="77"/>
      <c r="C87" s="77"/>
      <c r="D87" s="78"/>
      <c r="E87" s="78"/>
      <c r="F87" s="78"/>
      <c r="G87" s="5"/>
      <c r="H87" s="5"/>
      <c r="I87" s="5"/>
    </row>
    <row r="88" spans="1:9" ht="15">
      <c r="A88" s="77"/>
      <c r="B88" s="77"/>
      <c r="C88" s="77"/>
      <c r="D88" s="78"/>
      <c r="E88" s="78"/>
      <c r="F88" s="78"/>
      <c r="G88" s="5"/>
      <c r="H88" s="5"/>
      <c r="I88" s="5"/>
    </row>
    <row r="89" spans="1:9" ht="15">
      <c r="A89" s="77"/>
      <c r="B89" s="77"/>
      <c r="C89" s="77"/>
      <c r="D89" s="78"/>
      <c r="E89" s="78"/>
      <c r="F89" s="78"/>
      <c r="G89" s="5"/>
      <c r="H89" s="5"/>
      <c r="I89" s="5"/>
    </row>
    <row r="90" spans="1:9" ht="15">
      <c r="A90" s="77"/>
      <c r="B90" s="77"/>
      <c r="C90" s="77"/>
      <c r="D90" s="78"/>
      <c r="E90" s="78"/>
      <c r="F90" s="78"/>
      <c r="G90" s="5"/>
      <c r="H90" s="5"/>
      <c r="I90" s="5"/>
    </row>
    <row r="91" spans="1:9" ht="15">
      <c r="A91" s="77"/>
      <c r="B91" s="77"/>
      <c r="C91" s="77"/>
      <c r="D91" s="78"/>
      <c r="E91" s="78"/>
      <c r="F91" s="78"/>
      <c r="G91" s="5"/>
      <c r="H91" s="5"/>
      <c r="I91" s="5"/>
    </row>
    <row r="92" spans="1:9" ht="15">
      <c r="A92" s="77"/>
      <c r="B92" s="77"/>
      <c r="C92" s="77"/>
      <c r="D92" s="78"/>
      <c r="E92" s="78"/>
      <c r="F92" s="78"/>
      <c r="G92" s="5"/>
      <c r="H92" s="5"/>
      <c r="I92" s="5"/>
    </row>
    <row r="93" spans="1:9" ht="15">
      <c r="A93" s="77"/>
      <c r="B93" s="77"/>
      <c r="C93" s="77"/>
      <c r="D93" s="78"/>
      <c r="E93" s="78"/>
      <c r="F93" s="78"/>
      <c r="G93" s="5"/>
      <c r="H93" s="5"/>
      <c r="I93" s="5"/>
    </row>
    <row r="94" spans="1:9" ht="15">
      <c r="A94" s="77"/>
      <c r="B94" s="77"/>
      <c r="C94" s="77"/>
      <c r="D94" s="78"/>
      <c r="E94" s="78"/>
      <c r="F94" s="78"/>
      <c r="G94" s="5"/>
      <c r="H94" s="5"/>
      <c r="I94" s="5"/>
    </row>
    <row r="95" spans="1:9" ht="15">
      <c r="A95" s="77"/>
      <c r="B95" s="77"/>
      <c r="C95" s="77"/>
      <c r="D95" s="78"/>
      <c r="E95" s="78"/>
      <c r="F95" s="78"/>
      <c r="G95" s="5"/>
      <c r="H95" s="5"/>
      <c r="I95" s="5"/>
    </row>
    <row r="96" spans="1:9" ht="15">
      <c r="A96" s="77"/>
      <c r="B96" s="77"/>
      <c r="C96" s="77"/>
      <c r="D96" s="78"/>
      <c r="E96" s="78"/>
      <c r="F96" s="78"/>
      <c r="G96" s="5"/>
      <c r="H96" s="5"/>
      <c r="I96" s="5"/>
    </row>
    <row r="97" spans="1:9" ht="15">
      <c r="A97" s="77"/>
      <c r="B97" s="77"/>
      <c r="C97" s="77"/>
      <c r="D97" s="78"/>
      <c r="E97" s="78"/>
      <c r="F97" s="78"/>
      <c r="G97" s="5"/>
      <c r="H97" s="5"/>
      <c r="I97" s="5"/>
    </row>
    <row r="98" spans="1:9" ht="15">
      <c r="A98" s="77"/>
      <c r="B98" s="77"/>
      <c r="C98" s="77"/>
      <c r="D98" s="78"/>
      <c r="E98" s="78"/>
      <c r="F98" s="78"/>
      <c r="G98" s="5"/>
      <c r="H98" s="5"/>
      <c r="I98" s="5"/>
    </row>
    <row r="99" spans="1:9" ht="15">
      <c r="A99" s="77"/>
      <c r="B99" s="77"/>
      <c r="C99" s="77"/>
      <c r="D99" s="78"/>
      <c r="E99" s="78"/>
      <c r="F99" s="78"/>
      <c r="G99" s="5"/>
      <c r="H99" s="5"/>
      <c r="I99" s="5"/>
    </row>
    <row r="100" spans="1:9" ht="15">
      <c r="A100" s="77"/>
      <c r="B100" s="77"/>
      <c r="C100" s="77"/>
      <c r="D100" s="78"/>
      <c r="E100" s="78"/>
      <c r="F100" s="78"/>
      <c r="G100" s="5"/>
      <c r="H100" s="5"/>
      <c r="I100" s="5"/>
    </row>
    <row r="101" spans="1:9" ht="15">
      <c r="A101" s="77"/>
      <c r="B101" s="77"/>
      <c r="C101" s="77"/>
      <c r="D101" s="78"/>
      <c r="E101" s="78"/>
      <c r="F101" s="78"/>
      <c r="G101" s="5"/>
      <c r="H101" s="5"/>
      <c r="I101" s="5"/>
    </row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  <row r="136" s="15" customFormat="1" ht="15"/>
    <row r="137" s="15" customFormat="1" ht="15"/>
    <row r="138" s="15" customFormat="1" ht="15"/>
    <row r="139" s="15" customFormat="1" ht="15"/>
    <row r="140" s="15" customFormat="1" ht="15"/>
    <row r="141" s="15" customFormat="1" ht="15"/>
    <row r="142" s="15" customFormat="1" ht="15"/>
    <row r="143" s="15" customFormat="1" ht="15"/>
    <row r="144" s="15" customFormat="1" ht="15"/>
    <row r="145" s="15" customFormat="1" ht="15"/>
    <row r="146" s="15" customFormat="1" ht="15"/>
    <row r="147" s="15" customFormat="1" ht="15"/>
    <row r="148" s="15" customFormat="1" ht="15"/>
    <row r="149" s="15" customFormat="1" ht="15"/>
    <row r="150" s="15" customFormat="1" ht="15"/>
    <row r="151" s="15" customFormat="1" ht="15"/>
    <row r="152" s="15" customFormat="1" ht="15"/>
    <row r="153" s="15" customFormat="1" ht="15"/>
    <row r="154" s="15" customFormat="1" ht="15"/>
    <row r="155" s="15" customFormat="1" ht="15"/>
    <row r="156" s="15" customFormat="1" ht="15"/>
    <row r="157" s="15" customFormat="1" ht="15"/>
    <row r="158" s="15" customFormat="1" ht="15"/>
    <row r="159" s="15" customFormat="1" ht="15"/>
    <row r="160" s="15" customFormat="1" ht="15"/>
    <row r="161" s="15" customFormat="1" ht="15"/>
    <row r="162" s="15" customFormat="1" ht="15"/>
    <row r="163" s="15" customFormat="1" ht="15"/>
    <row r="164" s="15" customFormat="1" ht="15"/>
    <row r="165" s="15" customFormat="1" ht="15"/>
    <row r="166" s="15" customFormat="1" ht="15"/>
    <row r="167" s="15" customFormat="1" ht="15"/>
    <row r="168" s="15" customFormat="1" ht="15"/>
    <row r="169" s="15" customFormat="1" ht="15"/>
    <row r="170" s="15" customFormat="1" ht="15"/>
    <row r="171" s="15" customFormat="1" ht="15"/>
    <row r="172" s="15" customFormat="1" ht="15"/>
    <row r="173" s="15" customFormat="1" ht="15"/>
    <row r="174" s="15" customFormat="1" ht="15"/>
    <row r="175" s="15" customFormat="1" ht="15"/>
    <row r="176" s="15" customFormat="1" ht="15"/>
    <row r="177" s="15" customFormat="1" ht="15"/>
    <row r="178" s="15" customFormat="1" ht="15"/>
    <row r="179" s="15" customFormat="1" ht="15"/>
    <row r="180" s="15" customFormat="1" ht="15"/>
    <row r="181" s="15" customFormat="1" ht="15"/>
    <row r="182" s="15" customFormat="1" ht="15"/>
    <row r="183" s="15" customFormat="1" ht="15"/>
    <row r="184" s="15" customFormat="1" ht="15"/>
    <row r="185" s="15" customFormat="1" ht="15"/>
    <row r="186" s="15" customFormat="1" ht="15"/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  <row r="193" s="15" customFormat="1" ht="15"/>
    <row r="194" s="15" customFormat="1" ht="15"/>
    <row r="195" s="15" customFormat="1" ht="15"/>
    <row r="196" s="15" customFormat="1" ht="15"/>
    <row r="197" s="15" customFormat="1" ht="15"/>
    <row r="198" s="15" customFormat="1" ht="15"/>
    <row r="199" s="15" customFormat="1" ht="15"/>
    <row r="200" s="15" customFormat="1" ht="15"/>
    <row r="201" s="15" customFormat="1" ht="15"/>
    <row r="202" s="15" customFormat="1" ht="15"/>
    <row r="203" s="15" customFormat="1" ht="15"/>
    <row r="204" s="15" customFormat="1" ht="15"/>
    <row r="205" s="15" customFormat="1" ht="15"/>
    <row r="206" s="15" customFormat="1" ht="15"/>
    <row r="207" s="15" customFormat="1" ht="15"/>
    <row r="208" s="15" customFormat="1" ht="15"/>
    <row r="209" s="15" customFormat="1" ht="15"/>
    <row r="210" s="15" customFormat="1" ht="15"/>
    <row r="211" s="15" customFormat="1" ht="15"/>
    <row r="212" s="15" customFormat="1" ht="15"/>
    <row r="213" s="15" customFormat="1" ht="15"/>
    <row r="214" s="15" customFormat="1" ht="15"/>
    <row r="215" s="15" customFormat="1" ht="15"/>
    <row r="216" s="15" customFormat="1" ht="15"/>
    <row r="217" s="15" customFormat="1" ht="15"/>
    <row r="218" s="15" customFormat="1" ht="15"/>
    <row r="219" s="15" customFormat="1" ht="15"/>
    <row r="220" s="15" customFormat="1" ht="15"/>
    <row r="221" s="15" customFormat="1" ht="15"/>
    <row r="222" s="15" customFormat="1" ht="15"/>
    <row r="223" s="15" customFormat="1" ht="15"/>
    <row r="224" s="15" customFormat="1" ht="15"/>
    <row r="225" s="15" customFormat="1" ht="15"/>
    <row r="226" s="15" customFormat="1" ht="15"/>
    <row r="227" s="15" customFormat="1" ht="15"/>
    <row r="228" s="15" customFormat="1" ht="15"/>
    <row r="229" s="15" customFormat="1" ht="15"/>
    <row r="230" s="15" customFormat="1" ht="15"/>
    <row r="231" s="15" customFormat="1" ht="15"/>
    <row r="232" s="15" customFormat="1" ht="15"/>
    <row r="233" s="15" customFormat="1" ht="15"/>
    <row r="234" s="15" customFormat="1" ht="15"/>
    <row r="235" s="15" customFormat="1" ht="15"/>
    <row r="236" s="15" customFormat="1" ht="15"/>
    <row r="237" s="15" customFormat="1" ht="15"/>
    <row r="238" s="15" customFormat="1" ht="15"/>
    <row r="239" s="15" customFormat="1" ht="15"/>
    <row r="240" s="15" customFormat="1" ht="15"/>
    <row r="241" s="15" customFormat="1" ht="15"/>
    <row r="242" s="15" customFormat="1" ht="15"/>
    <row r="243" s="15" customFormat="1" ht="15"/>
    <row r="244" s="15" customFormat="1" ht="15"/>
    <row r="245" s="15" customFormat="1" ht="15"/>
    <row r="246" s="15" customFormat="1" ht="15"/>
    <row r="247" s="15" customFormat="1" ht="15"/>
    <row r="248" s="15" customFormat="1" ht="15"/>
    <row r="249" s="15" customFormat="1" ht="15"/>
    <row r="250" s="15" customFormat="1" ht="15"/>
    <row r="251" s="15" customFormat="1" ht="15"/>
    <row r="252" s="15" customFormat="1" ht="15"/>
    <row r="253" s="15" customFormat="1" ht="15"/>
    <row r="254" s="15" customFormat="1" ht="15"/>
    <row r="255" s="15" customFormat="1" ht="15"/>
    <row r="256" s="15" customFormat="1" ht="15"/>
    <row r="257" s="15" customFormat="1" ht="15"/>
    <row r="258" s="15" customFormat="1" ht="15"/>
    <row r="259" s="15" customFormat="1" ht="15"/>
    <row r="260" s="15" customFormat="1" ht="15"/>
    <row r="261" s="15" customFormat="1" ht="15"/>
    <row r="262" s="15" customFormat="1" ht="15"/>
    <row r="263" s="15" customFormat="1" ht="15"/>
    <row r="264" s="15" customFormat="1" ht="15"/>
    <row r="265" s="15" customFormat="1" ht="15"/>
    <row r="266" s="15" customFormat="1" ht="15"/>
    <row r="267" s="15" customFormat="1" ht="15"/>
    <row r="268" s="15" customFormat="1" ht="15"/>
    <row r="269" s="15" customFormat="1" ht="15"/>
    <row r="270" s="15" customFormat="1" ht="15"/>
    <row r="271" s="15" customFormat="1" ht="15"/>
    <row r="272" s="15" customFormat="1" ht="15"/>
    <row r="273" s="15" customFormat="1" ht="15"/>
    <row r="274" s="15" customFormat="1" ht="15"/>
    <row r="275" s="15" customFormat="1" ht="15"/>
    <row r="276" s="15" customFormat="1" ht="15"/>
    <row r="277" s="15" customFormat="1" ht="15"/>
    <row r="278" s="15" customFormat="1" ht="15"/>
    <row r="279" s="15" customFormat="1" ht="15"/>
    <row r="280" s="15" customFormat="1" ht="15"/>
    <row r="281" s="15" customFormat="1" ht="15"/>
    <row r="282" s="15" customFormat="1" ht="15"/>
    <row r="283" s="15" customFormat="1" ht="15"/>
    <row r="284" s="15" customFormat="1" ht="15"/>
    <row r="285" s="15" customFormat="1" ht="15"/>
    <row r="286" s="15" customFormat="1" ht="15"/>
    <row r="287" s="15" customFormat="1" ht="15"/>
    <row r="288" s="15" customFormat="1" ht="15"/>
    <row r="289" s="15" customFormat="1" ht="15"/>
    <row r="290" s="15" customFormat="1" ht="15"/>
    <row r="291" s="15" customFormat="1" ht="15"/>
    <row r="292" s="15" customFormat="1" ht="15"/>
    <row r="293" s="15" customFormat="1" ht="15"/>
    <row r="294" s="15" customFormat="1" ht="15"/>
    <row r="295" s="15" customFormat="1" ht="15"/>
    <row r="296" s="15" customFormat="1" ht="15"/>
    <row r="297" s="15" customFormat="1" ht="15"/>
    <row r="298" s="15" customFormat="1" ht="15"/>
    <row r="299" s="15" customFormat="1" ht="15"/>
    <row r="300" s="15" customFormat="1" ht="15"/>
    <row r="301" s="15" customFormat="1" ht="15"/>
    <row r="302" s="15" customFormat="1" ht="15"/>
    <row r="303" s="15" customFormat="1" ht="15"/>
    <row r="304" s="15" customFormat="1" ht="15"/>
    <row r="305" s="15" customFormat="1" ht="15"/>
    <row r="306" s="15" customFormat="1" ht="15"/>
    <row r="307" s="15" customFormat="1" ht="15"/>
    <row r="308" s="15" customFormat="1" ht="15"/>
    <row r="309" s="15" customFormat="1" ht="15"/>
    <row r="310" s="15" customFormat="1" ht="15"/>
    <row r="311" s="15" customFormat="1" ht="15"/>
    <row r="312" s="15" customFormat="1" ht="15"/>
    <row r="313" s="15" customFormat="1" ht="15"/>
    <row r="314" s="15" customFormat="1" ht="15"/>
    <row r="315" s="15" customFormat="1" ht="15"/>
    <row r="316" s="15" customFormat="1" ht="15"/>
    <row r="317" s="15" customFormat="1" ht="15"/>
    <row r="318" s="15" customFormat="1" ht="15"/>
    <row r="319" s="15" customFormat="1" ht="15"/>
    <row r="320" s="15" customFormat="1" ht="15"/>
    <row r="321" s="15" customFormat="1" ht="15"/>
    <row r="322" s="15" customFormat="1" ht="15"/>
    <row r="323" s="15" customFormat="1" ht="15"/>
    <row r="324" s="15" customFormat="1" ht="15"/>
    <row r="325" s="15" customFormat="1" ht="15"/>
    <row r="326" s="15" customFormat="1" ht="15"/>
    <row r="327" s="15" customFormat="1" ht="15"/>
    <row r="328" s="15" customFormat="1" ht="15"/>
    <row r="329" s="15" customFormat="1" ht="15"/>
    <row r="330" s="15" customFormat="1" ht="15"/>
    <row r="331" s="15" customFormat="1" ht="15"/>
    <row r="332" s="15" customFormat="1" ht="15"/>
    <row r="333" s="15" customFormat="1" ht="15"/>
    <row r="334" s="15" customFormat="1" ht="15"/>
    <row r="335" s="15" customFormat="1" ht="15"/>
    <row r="336" s="15" customFormat="1" ht="15"/>
    <row r="337" s="15" customFormat="1" ht="15"/>
    <row r="338" s="15" customFormat="1" ht="15"/>
    <row r="339" s="15" customFormat="1" ht="15"/>
    <row r="340" s="15" customFormat="1" ht="15"/>
    <row r="341" s="15" customFormat="1" ht="15"/>
    <row r="342" s="15" customFormat="1" ht="15"/>
    <row r="343" s="15" customFormat="1" ht="15"/>
    <row r="344" s="15" customFormat="1" ht="15"/>
    <row r="345" s="15" customFormat="1" ht="15"/>
    <row r="346" s="15" customFormat="1" ht="15"/>
    <row r="347" s="15" customFormat="1" ht="15"/>
    <row r="348" s="15" customFormat="1" ht="15"/>
    <row r="349" s="15" customFormat="1" ht="15"/>
    <row r="350" s="15" customFormat="1" ht="15"/>
    <row r="351" s="15" customFormat="1" ht="15"/>
    <row r="352" s="15" customFormat="1" ht="15"/>
    <row r="353" s="15" customFormat="1" ht="15"/>
    <row r="354" s="15" customFormat="1" ht="15"/>
    <row r="355" s="15" customFormat="1" ht="15"/>
    <row r="356" s="15" customFormat="1" ht="15"/>
    <row r="357" s="15" customFormat="1" ht="15"/>
    <row r="358" s="15" customFormat="1" ht="15"/>
    <row r="359" s="15" customFormat="1" ht="15"/>
    <row r="360" s="15" customFormat="1" ht="15"/>
    <row r="361" s="15" customFormat="1" ht="15"/>
    <row r="362" s="15" customFormat="1" ht="15"/>
    <row r="363" s="15" customFormat="1" ht="15"/>
    <row r="364" s="15" customFormat="1" ht="15"/>
    <row r="365" s="15" customFormat="1" ht="15"/>
    <row r="366" s="15" customFormat="1" ht="15"/>
    <row r="367" s="15" customFormat="1" ht="15"/>
    <row r="368" s="15" customFormat="1" ht="15"/>
    <row r="369" s="15" customFormat="1" ht="15"/>
    <row r="370" s="15" customFormat="1" ht="15"/>
    <row r="371" s="15" customFormat="1" ht="15"/>
    <row r="372" s="15" customFormat="1" ht="15"/>
    <row r="373" s="15" customFormat="1" ht="15"/>
    <row r="374" s="15" customFormat="1" ht="15"/>
    <row r="375" s="15" customFormat="1" ht="15"/>
    <row r="376" s="15" customFormat="1" ht="15"/>
    <row r="377" s="15" customFormat="1" ht="15"/>
    <row r="378" s="15" customFormat="1" ht="15"/>
    <row r="379" s="15" customFormat="1" ht="15"/>
    <row r="380" s="15" customFormat="1" ht="15"/>
  </sheetData>
  <sheetProtection/>
  <mergeCells count="155">
    <mergeCell ref="G11:G13"/>
    <mergeCell ref="G16:G20"/>
    <mergeCell ref="C55:F55"/>
    <mergeCell ref="I11:I13"/>
    <mergeCell ref="I14:I15"/>
    <mergeCell ref="I16:I20"/>
    <mergeCell ref="I21:I22"/>
    <mergeCell ref="G27:G29"/>
    <mergeCell ref="H16:H20"/>
    <mergeCell ref="I23:I24"/>
    <mergeCell ref="A14:B15"/>
    <mergeCell ref="C14:F15"/>
    <mergeCell ref="G14:G15"/>
    <mergeCell ref="H14:H15"/>
    <mergeCell ref="A11:B13"/>
    <mergeCell ref="C11:F13"/>
    <mergeCell ref="G23:G24"/>
    <mergeCell ref="H11:H13"/>
    <mergeCell ref="A21:B22"/>
    <mergeCell ref="C21:F22"/>
    <mergeCell ref="G21:G22"/>
    <mergeCell ref="H21:H22"/>
    <mergeCell ref="A16:B20"/>
    <mergeCell ref="C16:F20"/>
    <mergeCell ref="A25:B26"/>
    <mergeCell ref="C25:F26"/>
    <mergeCell ref="G25:G26"/>
    <mergeCell ref="H25:H26"/>
    <mergeCell ref="I25:I26"/>
    <mergeCell ref="A23:B24"/>
    <mergeCell ref="C23:F24"/>
    <mergeCell ref="H34:H36"/>
    <mergeCell ref="H23:H24"/>
    <mergeCell ref="I27:I29"/>
    <mergeCell ref="A30:B32"/>
    <mergeCell ref="C30:F32"/>
    <mergeCell ref="G30:G32"/>
    <mergeCell ref="H30:H32"/>
    <mergeCell ref="I30:I32"/>
    <mergeCell ref="A27:B29"/>
    <mergeCell ref="C27:F29"/>
    <mergeCell ref="I34:I36"/>
    <mergeCell ref="H27:H29"/>
    <mergeCell ref="C33:F33"/>
    <mergeCell ref="A34:B36"/>
    <mergeCell ref="C34:F36"/>
    <mergeCell ref="G34:G36"/>
    <mergeCell ref="A37:B37"/>
    <mergeCell ref="C37:F37"/>
    <mergeCell ref="A38:B38"/>
    <mergeCell ref="C38:F38"/>
    <mergeCell ref="A44:B46"/>
    <mergeCell ref="C44:F46"/>
    <mergeCell ref="A40:B40"/>
    <mergeCell ref="C40:F40"/>
    <mergeCell ref="A41:B41"/>
    <mergeCell ref="C41:F41"/>
    <mergeCell ref="A42:B43"/>
    <mergeCell ref="C42:F43"/>
    <mergeCell ref="G42:G43"/>
    <mergeCell ref="H42:H43"/>
    <mergeCell ref="I42:I43"/>
    <mergeCell ref="A39:B39"/>
    <mergeCell ref="C39:F39"/>
    <mergeCell ref="I44:I46"/>
    <mergeCell ref="I51:I52"/>
    <mergeCell ref="G47:G48"/>
    <mergeCell ref="I47:I48"/>
    <mergeCell ref="G49:G50"/>
    <mergeCell ref="H49:H50"/>
    <mergeCell ref="I49:I50"/>
    <mergeCell ref="H47:H48"/>
    <mergeCell ref="G53:G54"/>
    <mergeCell ref="H53:H54"/>
    <mergeCell ref="G44:G46"/>
    <mergeCell ref="H44:H46"/>
    <mergeCell ref="I53:I54"/>
    <mergeCell ref="A51:B52"/>
    <mergeCell ref="H51:H52"/>
    <mergeCell ref="C56:F56"/>
    <mergeCell ref="A55:B55"/>
    <mergeCell ref="C51:F52"/>
    <mergeCell ref="G51:G52"/>
    <mergeCell ref="A56:B56"/>
    <mergeCell ref="A53:B54"/>
    <mergeCell ref="C53:F54"/>
    <mergeCell ref="A49:B50"/>
    <mergeCell ref="C49:F50"/>
    <mergeCell ref="A47:B48"/>
    <mergeCell ref="C47:F48"/>
    <mergeCell ref="A64:B64"/>
    <mergeCell ref="C64:F64"/>
    <mergeCell ref="A60:B60"/>
    <mergeCell ref="C60:F60"/>
    <mergeCell ref="A62:B62"/>
    <mergeCell ref="C62:F62"/>
    <mergeCell ref="A63:B63"/>
    <mergeCell ref="C63:F63"/>
    <mergeCell ref="A59:B59"/>
    <mergeCell ref="C59:F59"/>
    <mergeCell ref="A61:B61"/>
    <mergeCell ref="C61:F61"/>
    <mergeCell ref="A57:B57"/>
    <mergeCell ref="C57:F57"/>
    <mergeCell ref="A58:B58"/>
    <mergeCell ref="C58:F58"/>
    <mergeCell ref="A72:B72"/>
    <mergeCell ref="C72:F72"/>
    <mergeCell ref="A67:B67"/>
    <mergeCell ref="C67:F67"/>
    <mergeCell ref="A68:B68"/>
    <mergeCell ref="C68:F68"/>
    <mergeCell ref="A69:B69"/>
    <mergeCell ref="C69:F69"/>
    <mergeCell ref="A70:B70"/>
    <mergeCell ref="C70:F70"/>
    <mergeCell ref="A71:B71"/>
    <mergeCell ref="C71:F71"/>
    <mergeCell ref="A65:B65"/>
    <mergeCell ref="C65:F65"/>
    <mergeCell ref="A66:B66"/>
    <mergeCell ref="C66:F66"/>
    <mergeCell ref="A78:B78"/>
    <mergeCell ref="C78:F78"/>
    <mergeCell ref="A73:B73"/>
    <mergeCell ref="C73:F73"/>
    <mergeCell ref="A74:B74"/>
    <mergeCell ref="C74:F74"/>
    <mergeCell ref="A75:B75"/>
    <mergeCell ref="C75:F75"/>
    <mergeCell ref="A76:B76"/>
    <mergeCell ref="C76:F76"/>
    <mergeCell ref="A77:B77"/>
    <mergeCell ref="C77:F77"/>
    <mergeCell ref="A84:B84"/>
    <mergeCell ref="C84:F84"/>
    <mergeCell ref="A81:B81"/>
    <mergeCell ref="C81:F81"/>
    <mergeCell ref="A82:B82"/>
    <mergeCell ref="C82:F82"/>
    <mergeCell ref="A79:B79"/>
    <mergeCell ref="C79:F79"/>
    <mergeCell ref="A80:B80"/>
    <mergeCell ref="C80:F80"/>
    <mergeCell ref="A85:B85"/>
    <mergeCell ref="C85:F85"/>
    <mergeCell ref="A83:B83"/>
    <mergeCell ref="C83:F83"/>
    <mergeCell ref="A5:I5"/>
    <mergeCell ref="A6:I6"/>
    <mergeCell ref="H9:I9"/>
    <mergeCell ref="G9:G10"/>
    <mergeCell ref="A8:B10"/>
    <mergeCell ref="C8:F10"/>
    <mergeCell ref="G8:I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127"/>
  <sheetViews>
    <sheetView zoomScale="120" zoomScaleNormal="120" zoomScalePageLayoutView="0" workbookViewId="0" topLeftCell="A112">
      <selection activeCell="G114" sqref="G114:G116"/>
    </sheetView>
  </sheetViews>
  <sheetFormatPr defaultColWidth="9.00390625" defaultRowHeight="12.75"/>
  <cols>
    <col min="1" max="1" width="5.375" style="19" customWidth="1"/>
    <col min="2" max="2" width="6.375" style="19" customWidth="1"/>
    <col min="3" max="3" width="3.125" style="19" customWidth="1"/>
    <col min="4" max="4" width="5.875" style="19" customWidth="1"/>
    <col min="5" max="5" width="4.875" style="19" customWidth="1"/>
    <col min="6" max="6" width="51.25390625" style="4" customWidth="1"/>
    <col min="7" max="7" width="13.75390625" style="15" customWidth="1"/>
    <col min="8" max="8" width="4.75390625" style="134" customWidth="1"/>
    <col min="9" max="16384" width="9.125" style="15" customWidth="1"/>
  </cols>
  <sheetData>
    <row r="1" spans="1:8" s="32" customFormat="1" ht="15.75">
      <c r="A1" s="31"/>
      <c r="B1" s="31"/>
      <c r="C1" s="31"/>
      <c r="D1" s="31"/>
      <c r="E1" s="31"/>
      <c r="F1" s="36" t="s">
        <v>140</v>
      </c>
      <c r="H1" s="133"/>
    </row>
    <row r="2" spans="1:8" s="32" customFormat="1" ht="15.75">
      <c r="A2" s="31"/>
      <c r="B2" s="31"/>
      <c r="C2" s="31"/>
      <c r="D2" s="31"/>
      <c r="E2" s="31"/>
      <c r="F2" s="33" t="s">
        <v>203</v>
      </c>
      <c r="H2" s="133"/>
    </row>
    <row r="3" spans="1:8" s="32" customFormat="1" ht="15.75">
      <c r="A3" s="31"/>
      <c r="B3" s="31"/>
      <c r="C3" s="31"/>
      <c r="D3" s="31"/>
      <c r="E3" s="31"/>
      <c r="F3" s="33" t="s">
        <v>597</v>
      </c>
      <c r="H3" s="133"/>
    </row>
    <row r="4" spans="1:8" s="32" customFormat="1" ht="15.75">
      <c r="A4" s="31"/>
      <c r="B4" s="31"/>
      <c r="C4" s="31"/>
      <c r="D4" s="31"/>
      <c r="E4" s="31"/>
      <c r="H4" s="133"/>
    </row>
    <row r="5" spans="1:8" s="32" customFormat="1" ht="30" customHeight="1">
      <c r="A5" s="434" t="s">
        <v>282</v>
      </c>
      <c r="B5" s="434"/>
      <c r="C5" s="434"/>
      <c r="D5" s="434"/>
      <c r="E5" s="434"/>
      <c r="F5" s="434"/>
      <c r="G5" s="434"/>
      <c r="H5" s="133"/>
    </row>
    <row r="6" spans="1:6" ht="13.5" customHeight="1">
      <c r="A6" s="16"/>
      <c r="B6" s="16"/>
      <c r="C6" s="16"/>
      <c r="D6" s="16"/>
      <c r="E6" s="16"/>
      <c r="F6" s="17"/>
    </row>
    <row r="7" spans="1:8" s="18" customFormat="1" ht="25.5">
      <c r="A7" s="435" t="s">
        <v>98</v>
      </c>
      <c r="B7" s="435"/>
      <c r="C7" s="435"/>
      <c r="D7" s="435"/>
      <c r="E7" s="435"/>
      <c r="F7" s="69" t="s">
        <v>214</v>
      </c>
      <c r="G7" s="49" t="s">
        <v>209</v>
      </c>
      <c r="H7" s="135"/>
    </row>
    <row r="8" spans="1:8" s="14" customFormat="1" ht="16.5" customHeight="1">
      <c r="A8" s="436" t="s">
        <v>235</v>
      </c>
      <c r="B8" s="436"/>
      <c r="C8" s="436"/>
      <c r="D8" s="436"/>
      <c r="E8" s="436"/>
      <c r="F8" s="41">
        <v>2</v>
      </c>
      <c r="G8" s="41">
        <v>3</v>
      </c>
      <c r="H8" s="136"/>
    </row>
    <row r="9" spans="1:8" s="11" customFormat="1" ht="14.25">
      <c r="A9" s="79" t="s">
        <v>172</v>
      </c>
      <c r="B9" s="79" t="s">
        <v>87</v>
      </c>
      <c r="C9" s="79" t="s">
        <v>88</v>
      </c>
      <c r="D9" s="79" t="s">
        <v>108</v>
      </c>
      <c r="E9" s="79" t="s">
        <v>89</v>
      </c>
      <c r="F9" s="80" t="s">
        <v>802</v>
      </c>
      <c r="G9" s="278">
        <f>G10+G16+G23+G30+G36+G51+G60+G44</f>
        <v>69375.1</v>
      </c>
      <c r="H9" s="22"/>
    </row>
    <row r="10" spans="1:8" s="11" customFormat="1" ht="14.25">
      <c r="A10" s="79" t="s">
        <v>106</v>
      </c>
      <c r="B10" s="79" t="s">
        <v>87</v>
      </c>
      <c r="C10" s="79" t="s">
        <v>88</v>
      </c>
      <c r="D10" s="79" t="s">
        <v>108</v>
      </c>
      <c r="E10" s="79" t="s">
        <v>89</v>
      </c>
      <c r="F10" s="80" t="s">
        <v>173</v>
      </c>
      <c r="G10" s="278">
        <f>G11</f>
        <v>41824</v>
      </c>
      <c r="H10" s="22"/>
    </row>
    <row r="11" spans="1:8" s="30" customFormat="1" ht="15">
      <c r="A11" s="81" t="s">
        <v>106</v>
      </c>
      <c r="B11" s="81" t="s">
        <v>107</v>
      </c>
      <c r="C11" s="81" t="s">
        <v>189</v>
      </c>
      <c r="D11" s="81" t="s">
        <v>108</v>
      </c>
      <c r="E11" s="81" t="s">
        <v>109</v>
      </c>
      <c r="F11" s="82" t="s">
        <v>110</v>
      </c>
      <c r="G11" s="279">
        <f>G12+G13+G14+G15</f>
        <v>41824</v>
      </c>
      <c r="H11" s="137"/>
    </row>
    <row r="12" spans="1:8" s="11" customFormat="1" ht="63.75">
      <c r="A12" s="83" t="s">
        <v>106</v>
      </c>
      <c r="B12" s="83" t="s">
        <v>111</v>
      </c>
      <c r="C12" s="83" t="s">
        <v>189</v>
      </c>
      <c r="D12" s="83" t="s">
        <v>108</v>
      </c>
      <c r="E12" s="83" t="s">
        <v>109</v>
      </c>
      <c r="F12" s="84" t="s">
        <v>283</v>
      </c>
      <c r="G12" s="280">
        <v>41673.9</v>
      </c>
      <c r="H12" s="22"/>
    </row>
    <row r="13" spans="1:7" ht="88.5" customHeight="1">
      <c r="A13" s="83" t="s">
        <v>106</v>
      </c>
      <c r="B13" s="83" t="s">
        <v>112</v>
      </c>
      <c r="C13" s="83" t="s">
        <v>189</v>
      </c>
      <c r="D13" s="83" t="s">
        <v>108</v>
      </c>
      <c r="E13" s="83" t="s">
        <v>109</v>
      </c>
      <c r="F13" s="116" t="s">
        <v>284</v>
      </c>
      <c r="G13" s="280">
        <v>106.6</v>
      </c>
    </row>
    <row r="14" spans="1:7" ht="38.25">
      <c r="A14" s="83" t="s">
        <v>106</v>
      </c>
      <c r="B14" s="83" t="s">
        <v>84</v>
      </c>
      <c r="C14" s="83" t="s">
        <v>189</v>
      </c>
      <c r="D14" s="83" t="s">
        <v>108</v>
      </c>
      <c r="E14" s="83" t="s">
        <v>109</v>
      </c>
      <c r="F14" s="116" t="s">
        <v>285</v>
      </c>
      <c r="G14" s="280">
        <v>36.4</v>
      </c>
    </row>
    <row r="15" spans="1:7" ht="76.5">
      <c r="A15" s="83" t="s">
        <v>106</v>
      </c>
      <c r="B15" s="83" t="s">
        <v>85</v>
      </c>
      <c r="C15" s="83" t="s">
        <v>189</v>
      </c>
      <c r="D15" s="83" t="s">
        <v>108</v>
      </c>
      <c r="E15" s="83" t="s">
        <v>109</v>
      </c>
      <c r="F15" s="116" t="s">
        <v>286</v>
      </c>
      <c r="G15" s="280">
        <v>7.1</v>
      </c>
    </row>
    <row r="16" spans="1:7" ht="15.75" customHeight="1">
      <c r="A16" s="79" t="s">
        <v>86</v>
      </c>
      <c r="B16" s="79" t="s">
        <v>87</v>
      </c>
      <c r="C16" s="79" t="s">
        <v>88</v>
      </c>
      <c r="D16" s="79" t="s">
        <v>108</v>
      </c>
      <c r="E16" s="79" t="s">
        <v>89</v>
      </c>
      <c r="F16" s="86" t="s">
        <v>268</v>
      </c>
      <c r="G16" s="278">
        <f>G17+G20</f>
        <v>7679.9</v>
      </c>
    </row>
    <row r="17" spans="1:8" s="30" customFormat="1" ht="25.5">
      <c r="A17" s="81" t="s">
        <v>86</v>
      </c>
      <c r="B17" s="81" t="s">
        <v>107</v>
      </c>
      <c r="C17" s="81" t="s">
        <v>190</v>
      </c>
      <c r="D17" s="81" t="s">
        <v>108</v>
      </c>
      <c r="E17" s="81" t="s">
        <v>109</v>
      </c>
      <c r="F17" s="82" t="s">
        <v>269</v>
      </c>
      <c r="G17" s="279">
        <f>G19+G18</f>
        <v>7519.9</v>
      </c>
      <c r="H17" s="137"/>
    </row>
    <row r="18" spans="1:7" ht="25.5">
      <c r="A18" s="83" t="s">
        <v>86</v>
      </c>
      <c r="B18" s="83" t="s">
        <v>111</v>
      </c>
      <c r="C18" s="83" t="s">
        <v>190</v>
      </c>
      <c r="D18" s="83" t="s">
        <v>108</v>
      </c>
      <c r="E18" s="83" t="s">
        <v>109</v>
      </c>
      <c r="F18" s="85" t="s">
        <v>304</v>
      </c>
      <c r="G18" s="280">
        <v>7519.9</v>
      </c>
    </row>
    <row r="19" spans="1:8" s="11" customFormat="1" ht="38.25">
      <c r="A19" s="83" t="s">
        <v>86</v>
      </c>
      <c r="B19" s="83" t="s">
        <v>112</v>
      </c>
      <c r="C19" s="83" t="s">
        <v>190</v>
      </c>
      <c r="D19" s="83" t="s">
        <v>108</v>
      </c>
      <c r="E19" s="83" t="s">
        <v>109</v>
      </c>
      <c r="F19" s="85" t="s">
        <v>210</v>
      </c>
      <c r="G19" s="280">
        <v>0</v>
      </c>
      <c r="H19" s="22"/>
    </row>
    <row r="20" spans="1:8" s="29" customFormat="1" ht="15">
      <c r="A20" s="81" t="s">
        <v>86</v>
      </c>
      <c r="B20" s="81" t="s">
        <v>270</v>
      </c>
      <c r="C20" s="81" t="s">
        <v>189</v>
      </c>
      <c r="D20" s="81" t="s">
        <v>108</v>
      </c>
      <c r="E20" s="81" t="s">
        <v>109</v>
      </c>
      <c r="F20" s="87" t="s">
        <v>198</v>
      </c>
      <c r="G20" s="279">
        <f>G22+G21</f>
        <v>160</v>
      </c>
      <c r="H20" s="35"/>
    </row>
    <row r="21" spans="1:8" s="29" customFormat="1" ht="15">
      <c r="A21" s="83" t="s">
        <v>86</v>
      </c>
      <c r="B21" s="83" t="s">
        <v>274</v>
      </c>
      <c r="C21" s="83" t="s">
        <v>189</v>
      </c>
      <c r="D21" s="83" t="s">
        <v>108</v>
      </c>
      <c r="E21" s="83" t="s">
        <v>109</v>
      </c>
      <c r="F21" s="85" t="s">
        <v>198</v>
      </c>
      <c r="G21" s="279">
        <v>160</v>
      </c>
      <c r="H21" s="35"/>
    </row>
    <row r="22" spans="1:8" s="11" customFormat="1" ht="25.5">
      <c r="A22" s="83" t="s">
        <v>86</v>
      </c>
      <c r="B22" s="83" t="s">
        <v>211</v>
      </c>
      <c r="C22" s="83" t="s">
        <v>189</v>
      </c>
      <c r="D22" s="83" t="s">
        <v>108</v>
      </c>
      <c r="E22" s="83" t="s">
        <v>109</v>
      </c>
      <c r="F22" s="85" t="s">
        <v>174</v>
      </c>
      <c r="G22" s="280">
        <v>0</v>
      </c>
      <c r="H22" s="22"/>
    </row>
    <row r="23" spans="1:8" s="11" customFormat="1" ht="15.75" customHeight="1">
      <c r="A23" s="79" t="s">
        <v>271</v>
      </c>
      <c r="B23" s="79" t="s">
        <v>87</v>
      </c>
      <c r="C23" s="79" t="s">
        <v>88</v>
      </c>
      <c r="D23" s="79" t="s">
        <v>108</v>
      </c>
      <c r="E23" s="79" t="s">
        <v>89</v>
      </c>
      <c r="F23" s="88" t="s">
        <v>272</v>
      </c>
      <c r="G23" s="278">
        <f>G24+G26</f>
        <v>1735.6</v>
      </c>
      <c r="H23" s="22"/>
    </row>
    <row r="24" spans="1:8" s="29" customFormat="1" ht="25.5">
      <c r="A24" s="81" t="s">
        <v>271</v>
      </c>
      <c r="B24" s="81" t="s">
        <v>270</v>
      </c>
      <c r="C24" s="81" t="s">
        <v>189</v>
      </c>
      <c r="D24" s="81" t="s">
        <v>108</v>
      </c>
      <c r="E24" s="81" t="s">
        <v>109</v>
      </c>
      <c r="F24" s="87" t="s">
        <v>273</v>
      </c>
      <c r="G24" s="279">
        <f>G25</f>
        <v>1414</v>
      </c>
      <c r="H24" s="35"/>
    </row>
    <row r="25" spans="1:7" ht="38.25">
      <c r="A25" s="83" t="s">
        <v>271</v>
      </c>
      <c r="B25" s="83" t="s">
        <v>274</v>
      </c>
      <c r="C25" s="83" t="s">
        <v>189</v>
      </c>
      <c r="D25" s="83" t="s">
        <v>108</v>
      </c>
      <c r="E25" s="83" t="s">
        <v>109</v>
      </c>
      <c r="F25" s="85" t="s">
        <v>432</v>
      </c>
      <c r="G25" s="280">
        <v>1414</v>
      </c>
    </row>
    <row r="26" spans="1:8" s="30" customFormat="1" ht="38.25">
      <c r="A26" s="81" t="s">
        <v>271</v>
      </c>
      <c r="B26" s="81" t="s">
        <v>275</v>
      </c>
      <c r="C26" s="81" t="s">
        <v>189</v>
      </c>
      <c r="D26" s="81" t="s">
        <v>108</v>
      </c>
      <c r="E26" s="81" t="s">
        <v>109</v>
      </c>
      <c r="F26" s="87" t="s">
        <v>175</v>
      </c>
      <c r="G26" s="279">
        <f>G27</f>
        <v>321.6</v>
      </c>
      <c r="H26" s="137"/>
    </row>
    <row r="27" spans="1:7" ht="63.75">
      <c r="A27" s="83" t="s">
        <v>271</v>
      </c>
      <c r="B27" s="83" t="s">
        <v>276</v>
      </c>
      <c r="C27" s="83" t="s">
        <v>189</v>
      </c>
      <c r="D27" s="83" t="s">
        <v>108</v>
      </c>
      <c r="E27" s="83" t="s">
        <v>109</v>
      </c>
      <c r="F27" s="89" t="s">
        <v>266</v>
      </c>
      <c r="G27" s="280">
        <f>G28+G29</f>
        <v>321.6</v>
      </c>
    </row>
    <row r="28" spans="1:7" ht="76.5">
      <c r="A28" s="83" t="s">
        <v>271</v>
      </c>
      <c r="B28" s="83" t="s">
        <v>826</v>
      </c>
      <c r="C28" s="83" t="s">
        <v>189</v>
      </c>
      <c r="D28" s="83" t="s">
        <v>108</v>
      </c>
      <c r="E28" s="83" t="s">
        <v>109</v>
      </c>
      <c r="F28" s="89" t="s">
        <v>369</v>
      </c>
      <c r="G28" s="280">
        <v>0</v>
      </c>
    </row>
    <row r="29" spans="1:7" ht="65.25" customHeight="1">
      <c r="A29" s="83" t="s">
        <v>271</v>
      </c>
      <c r="B29" s="83" t="s">
        <v>827</v>
      </c>
      <c r="C29" s="83" t="s">
        <v>189</v>
      </c>
      <c r="D29" s="83" t="s">
        <v>108</v>
      </c>
      <c r="E29" s="83" t="s">
        <v>109</v>
      </c>
      <c r="F29" s="89" t="s">
        <v>825</v>
      </c>
      <c r="G29" s="280">
        <v>321.6</v>
      </c>
    </row>
    <row r="30" spans="1:8" s="11" customFormat="1" ht="38.25">
      <c r="A30" s="79" t="s">
        <v>277</v>
      </c>
      <c r="B30" s="79" t="s">
        <v>87</v>
      </c>
      <c r="C30" s="79" t="s">
        <v>88</v>
      </c>
      <c r="D30" s="79" t="s">
        <v>108</v>
      </c>
      <c r="E30" s="79" t="s">
        <v>89</v>
      </c>
      <c r="F30" s="88" t="s">
        <v>278</v>
      </c>
      <c r="G30" s="278">
        <f>G32+G31</f>
        <v>13720</v>
      </c>
      <c r="H30" s="22"/>
    </row>
    <row r="31" spans="1:8" s="11" customFormat="1" ht="38.25">
      <c r="A31" s="81" t="s">
        <v>277</v>
      </c>
      <c r="B31" s="81" t="s">
        <v>238</v>
      </c>
      <c r="C31" s="81" t="s">
        <v>163</v>
      </c>
      <c r="D31" s="81" t="s">
        <v>108</v>
      </c>
      <c r="E31" s="81" t="s">
        <v>279</v>
      </c>
      <c r="F31" s="87" t="s">
        <v>239</v>
      </c>
      <c r="G31" s="279">
        <v>100</v>
      </c>
      <c r="H31" s="22"/>
    </row>
    <row r="32" spans="1:8" s="30" customFormat="1" ht="76.5">
      <c r="A32" s="81" t="s">
        <v>277</v>
      </c>
      <c r="B32" s="81" t="s">
        <v>280</v>
      </c>
      <c r="C32" s="81" t="s">
        <v>88</v>
      </c>
      <c r="D32" s="81" t="s">
        <v>108</v>
      </c>
      <c r="E32" s="81" t="s">
        <v>279</v>
      </c>
      <c r="F32" s="87" t="s">
        <v>267</v>
      </c>
      <c r="G32" s="279">
        <f>G33+G35</f>
        <v>13620</v>
      </c>
      <c r="H32" s="137"/>
    </row>
    <row r="33" spans="1:7" ht="63.75" customHeight="1">
      <c r="A33" s="83" t="s">
        <v>277</v>
      </c>
      <c r="B33" s="83" t="s">
        <v>828</v>
      </c>
      <c r="C33" s="83" t="s">
        <v>88</v>
      </c>
      <c r="D33" s="83" t="s">
        <v>108</v>
      </c>
      <c r="E33" s="83" t="s">
        <v>279</v>
      </c>
      <c r="F33" s="85" t="s">
        <v>559</v>
      </c>
      <c r="G33" s="280">
        <f>11820</f>
        <v>11820</v>
      </c>
    </row>
    <row r="34" spans="1:7" ht="76.5">
      <c r="A34" s="83" t="s">
        <v>277</v>
      </c>
      <c r="B34" s="83" t="s">
        <v>176</v>
      </c>
      <c r="C34" s="83" t="s">
        <v>88</v>
      </c>
      <c r="D34" s="83" t="s">
        <v>108</v>
      </c>
      <c r="E34" s="83" t="s">
        <v>279</v>
      </c>
      <c r="F34" s="85" t="s">
        <v>313</v>
      </c>
      <c r="G34" s="280">
        <f>G35</f>
        <v>1800</v>
      </c>
    </row>
    <row r="35" spans="1:7" ht="63.75">
      <c r="A35" s="83" t="s">
        <v>277</v>
      </c>
      <c r="B35" s="83" t="s">
        <v>281</v>
      </c>
      <c r="C35" s="83" t="s">
        <v>163</v>
      </c>
      <c r="D35" s="83" t="s">
        <v>108</v>
      </c>
      <c r="E35" s="83" t="s">
        <v>279</v>
      </c>
      <c r="F35" s="90" t="s">
        <v>92</v>
      </c>
      <c r="G35" s="280">
        <v>1800</v>
      </c>
    </row>
    <row r="36" spans="1:7" ht="25.5">
      <c r="A36" s="79" t="s">
        <v>95</v>
      </c>
      <c r="B36" s="79" t="s">
        <v>87</v>
      </c>
      <c r="C36" s="79" t="s">
        <v>88</v>
      </c>
      <c r="D36" s="79" t="s">
        <v>108</v>
      </c>
      <c r="E36" s="79" t="s">
        <v>89</v>
      </c>
      <c r="F36" s="88" t="s">
        <v>64</v>
      </c>
      <c r="G36" s="278">
        <f>G37+G42</f>
        <v>651.8</v>
      </c>
    </row>
    <row r="37" spans="1:7" ht="15">
      <c r="A37" s="83" t="s">
        <v>95</v>
      </c>
      <c r="B37" s="83" t="s">
        <v>96</v>
      </c>
      <c r="C37" s="83" t="s">
        <v>189</v>
      </c>
      <c r="D37" s="83" t="s">
        <v>108</v>
      </c>
      <c r="E37" s="83" t="s">
        <v>279</v>
      </c>
      <c r="F37" s="85" t="s">
        <v>67</v>
      </c>
      <c r="G37" s="280">
        <f>G38+G39+G40+G41</f>
        <v>650.8</v>
      </c>
    </row>
    <row r="38" spans="1:7" ht="25.5">
      <c r="A38" s="83" t="s">
        <v>95</v>
      </c>
      <c r="B38" s="83" t="s">
        <v>829</v>
      </c>
      <c r="C38" s="83" t="s">
        <v>189</v>
      </c>
      <c r="D38" s="83" t="s">
        <v>108</v>
      </c>
      <c r="E38" s="83" t="s">
        <v>279</v>
      </c>
      <c r="F38" s="85" t="s">
        <v>370</v>
      </c>
      <c r="G38" s="280">
        <v>195.8</v>
      </c>
    </row>
    <row r="39" spans="1:7" ht="25.5">
      <c r="A39" s="83" t="s">
        <v>95</v>
      </c>
      <c r="B39" s="83" t="s">
        <v>240</v>
      </c>
      <c r="C39" s="83" t="s">
        <v>189</v>
      </c>
      <c r="D39" s="83" t="s">
        <v>108</v>
      </c>
      <c r="E39" s="83" t="s">
        <v>279</v>
      </c>
      <c r="F39" s="85" t="s">
        <v>241</v>
      </c>
      <c r="G39" s="280">
        <v>5</v>
      </c>
    </row>
    <row r="40" spans="1:7" ht="15">
      <c r="A40" s="83" t="s">
        <v>95</v>
      </c>
      <c r="B40" s="83" t="s">
        <v>242</v>
      </c>
      <c r="C40" s="83" t="s">
        <v>189</v>
      </c>
      <c r="D40" s="83" t="s">
        <v>108</v>
      </c>
      <c r="E40" s="83" t="s">
        <v>279</v>
      </c>
      <c r="F40" s="85" t="s">
        <v>243</v>
      </c>
      <c r="G40" s="280">
        <v>50</v>
      </c>
    </row>
    <row r="41" spans="1:7" ht="15">
      <c r="A41" s="83" t="s">
        <v>95</v>
      </c>
      <c r="B41" s="83" t="s">
        <v>244</v>
      </c>
      <c r="C41" s="83" t="s">
        <v>189</v>
      </c>
      <c r="D41" s="83" t="s">
        <v>108</v>
      </c>
      <c r="E41" s="83" t="s">
        <v>279</v>
      </c>
      <c r="F41" s="85" t="s">
        <v>245</v>
      </c>
      <c r="G41" s="280">
        <v>400</v>
      </c>
    </row>
    <row r="42" spans="1:7" ht="15">
      <c r="A42" s="83" t="s">
        <v>95</v>
      </c>
      <c r="B42" s="83" t="s">
        <v>107</v>
      </c>
      <c r="C42" s="83" t="s">
        <v>88</v>
      </c>
      <c r="D42" s="83" t="s">
        <v>108</v>
      </c>
      <c r="E42" s="83" t="s">
        <v>279</v>
      </c>
      <c r="F42" s="85" t="s">
        <v>246</v>
      </c>
      <c r="G42" s="280">
        <f>G43</f>
        <v>1</v>
      </c>
    </row>
    <row r="43" spans="1:7" ht="38.25">
      <c r="A43" s="83" t="s">
        <v>95</v>
      </c>
      <c r="B43" s="83" t="s">
        <v>84</v>
      </c>
      <c r="C43" s="83" t="s">
        <v>88</v>
      </c>
      <c r="D43" s="83" t="s">
        <v>108</v>
      </c>
      <c r="E43" s="83" t="s">
        <v>279</v>
      </c>
      <c r="F43" s="85" t="s">
        <v>247</v>
      </c>
      <c r="G43" s="280">
        <v>1</v>
      </c>
    </row>
    <row r="44" spans="1:7" ht="25.5">
      <c r="A44" s="79" t="s">
        <v>248</v>
      </c>
      <c r="B44" s="79" t="s">
        <v>87</v>
      </c>
      <c r="C44" s="79" t="s">
        <v>88</v>
      </c>
      <c r="D44" s="79" t="s">
        <v>108</v>
      </c>
      <c r="E44" s="79" t="s">
        <v>89</v>
      </c>
      <c r="F44" s="88" t="s">
        <v>249</v>
      </c>
      <c r="G44" s="278">
        <f>G47+G50</f>
        <v>45.8</v>
      </c>
    </row>
    <row r="45" spans="1:7" ht="15">
      <c r="A45" s="83" t="s">
        <v>248</v>
      </c>
      <c r="B45" s="83" t="s">
        <v>96</v>
      </c>
      <c r="C45" s="83" t="s">
        <v>88</v>
      </c>
      <c r="D45" s="83" t="s">
        <v>108</v>
      </c>
      <c r="E45" s="83" t="s">
        <v>250</v>
      </c>
      <c r="F45" s="85" t="s">
        <v>251</v>
      </c>
      <c r="G45" s="280">
        <f>G46</f>
        <v>0</v>
      </c>
    </row>
    <row r="46" spans="1:7" ht="15">
      <c r="A46" s="83" t="s">
        <v>248</v>
      </c>
      <c r="B46" s="83" t="s">
        <v>252</v>
      </c>
      <c r="C46" s="83" t="s">
        <v>88</v>
      </c>
      <c r="D46" s="83" t="s">
        <v>108</v>
      </c>
      <c r="E46" s="83" t="s">
        <v>250</v>
      </c>
      <c r="F46" s="132" t="s">
        <v>253</v>
      </c>
      <c r="G46" s="280">
        <f>G47</f>
        <v>0</v>
      </c>
    </row>
    <row r="47" spans="1:7" ht="26.25">
      <c r="A47" s="83" t="s">
        <v>248</v>
      </c>
      <c r="B47" s="83" t="s">
        <v>254</v>
      </c>
      <c r="C47" s="83" t="s">
        <v>163</v>
      </c>
      <c r="D47" s="83" t="s">
        <v>108</v>
      </c>
      <c r="E47" s="83" t="s">
        <v>250</v>
      </c>
      <c r="F47" s="132" t="s">
        <v>255</v>
      </c>
      <c r="G47" s="280">
        <v>0</v>
      </c>
    </row>
    <row r="48" spans="1:7" ht="12.75" customHeight="1">
      <c r="A48" s="83" t="s">
        <v>248</v>
      </c>
      <c r="B48" s="83" t="s">
        <v>107</v>
      </c>
      <c r="C48" s="83" t="s">
        <v>88</v>
      </c>
      <c r="D48" s="83" t="s">
        <v>108</v>
      </c>
      <c r="E48" s="83" t="s">
        <v>250</v>
      </c>
      <c r="F48" s="132" t="s">
        <v>78</v>
      </c>
      <c r="G48" s="280">
        <f>G49</f>
        <v>45.8</v>
      </c>
    </row>
    <row r="49" spans="1:7" ht="12" customHeight="1">
      <c r="A49" s="83" t="s">
        <v>248</v>
      </c>
      <c r="B49" s="83" t="s">
        <v>82</v>
      </c>
      <c r="C49" s="83" t="s">
        <v>88</v>
      </c>
      <c r="D49" s="83" t="s">
        <v>108</v>
      </c>
      <c r="E49" s="83" t="s">
        <v>250</v>
      </c>
      <c r="F49" s="132" t="s">
        <v>79</v>
      </c>
      <c r="G49" s="280">
        <f>G50</f>
        <v>45.8</v>
      </c>
    </row>
    <row r="50" spans="1:7" ht="26.25">
      <c r="A50" s="83" t="s">
        <v>248</v>
      </c>
      <c r="B50" s="83" t="s">
        <v>81</v>
      </c>
      <c r="C50" s="83" t="s">
        <v>163</v>
      </c>
      <c r="D50" s="83" t="s">
        <v>108</v>
      </c>
      <c r="E50" s="83" t="s">
        <v>250</v>
      </c>
      <c r="F50" s="132" t="s">
        <v>80</v>
      </c>
      <c r="G50" s="280">
        <v>45.8</v>
      </c>
    </row>
    <row r="51" spans="1:7" ht="25.5">
      <c r="A51" s="79" t="s">
        <v>68</v>
      </c>
      <c r="B51" s="79" t="s">
        <v>87</v>
      </c>
      <c r="C51" s="79" t="s">
        <v>88</v>
      </c>
      <c r="D51" s="79" t="s">
        <v>108</v>
      </c>
      <c r="E51" s="79" t="s">
        <v>89</v>
      </c>
      <c r="F51" s="88" t="s">
        <v>460</v>
      </c>
      <c r="G51" s="278">
        <f>G52+G57</f>
        <v>1274</v>
      </c>
    </row>
    <row r="52" spans="1:8" s="30" customFormat="1" ht="66" customHeight="1">
      <c r="A52" s="81" t="s">
        <v>68</v>
      </c>
      <c r="B52" s="81" t="s">
        <v>107</v>
      </c>
      <c r="C52" s="81" t="s">
        <v>88</v>
      </c>
      <c r="D52" s="81" t="s">
        <v>108</v>
      </c>
      <c r="E52" s="81" t="s">
        <v>89</v>
      </c>
      <c r="F52" s="87" t="s">
        <v>818</v>
      </c>
      <c r="G52" s="279">
        <f>G55+G53</f>
        <v>524</v>
      </c>
      <c r="H52" s="137"/>
    </row>
    <row r="53" spans="1:8" s="30" customFormat="1" ht="76.5">
      <c r="A53" s="81" t="s">
        <v>68</v>
      </c>
      <c r="B53" s="81" t="s">
        <v>314</v>
      </c>
      <c r="C53" s="81" t="s">
        <v>163</v>
      </c>
      <c r="D53" s="81" t="s">
        <v>108</v>
      </c>
      <c r="E53" s="81" t="s">
        <v>849</v>
      </c>
      <c r="F53" s="87" t="s">
        <v>850</v>
      </c>
      <c r="G53" s="279">
        <f>G54</f>
        <v>0</v>
      </c>
      <c r="H53" s="137"/>
    </row>
    <row r="54" spans="1:8" s="30" customFormat="1" ht="76.5">
      <c r="A54" s="81" t="s">
        <v>68</v>
      </c>
      <c r="B54" s="81" t="s">
        <v>316</v>
      </c>
      <c r="C54" s="81" t="s">
        <v>163</v>
      </c>
      <c r="D54" s="81" t="s">
        <v>108</v>
      </c>
      <c r="E54" s="81" t="s">
        <v>849</v>
      </c>
      <c r="F54" s="87" t="s">
        <v>310</v>
      </c>
      <c r="G54" s="279">
        <v>0</v>
      </c>
      <c r="H54" s="137"/>
    </row>
    <row r="55" spans="1:7" ht="76.5">
      <c r="A55" s="83" t="s">
        <v>68</v>
      </c>
      <c r="B55" s="83" t="s">
        <v>314</v>
      </c>
      <c r="C55" s="83" t="s">
        <v>163</v>
      </c>
      <c r="D55" s="83" t="s">
        <v>108</v>
      </c>
      <c r="E55" s="83" t="s">
        <v>461</v>
      </c>
      <c r="F55" s="85" t="s">
        <v>315</v>
      </c>
      <c r="G55" s="280">
        <f>G56</f>
        <v>524</v>
      </c>
    </row>
    <row r="56" spans="1:7" ht="76.5">
      <c r="A56" s="83" t="s">
        <v>68</v>
      </c>
      <c r="B56" s="83" t="s">
        <v>316</v>
      </c>
      <c r="C56" s="83" t="s">
        <v>163</v>
      </c>
      <c r="D56" s="83" t="s">
        <v>108</v>
      </c>
      <c r="E56" s="83" t="s">
        <v>461</v>
      </c>
      <c r="F56" s="91" t="s">
        <v>791</v>
      </c>
      <c r="G56" s="280">
        <v>524</v>
      </c>
    </row>
    <row r="57" spans="1:7" ht="51">
      <c r="A57" s="83" t="s">
        <v>68</v>
      </c>
      <c r="B57" s="83" t="s">
        <v>462</v>
      </c>
      <c r="C57" s="83" t="s">
        <v>88</v>
      </c>
      <c r="D57" s="83" t="s">
        <v>108</v>
      </c>
      <c r="E57" s="83" t="s">
        <v>463</v>
      </c>
      <c r="F57" s="91" t="s">
        <v>318</v>
      </c>
      <c r="G57" s="280">
        <f>G58</f>
        <v>750</v>
      </c>
    </row>
    <row r="58" spans="1:7" ht="25.5">
      <c r="A58" s="83" t="s">
        <v>68</v>
      </c>
      <c r="B58" s="83" t="s">
        <v>464</v>
      </c>
      <c r="C58" s="83" t="s">
        <v>88</v>
      </c>
      <c r="D58" s="83" t="s">
        <v>108</v>
      </c>
      <c r="E58" s="83" t="s">
        <v>463</v>
      </c>
      <c r="F58" s="90" t="s">
        <v>792</v>
      </c>
      <c r="G58" s="280">
        <f>G59</f>
        <v>750</v>
      </c>
    </row>
    <row r="59" spans="1:7" ht="38.25">
      <c r="A59" s="83" t="s">
        <v>68</v>
      </c>
      <c r="B59" s="83" t="s">
        <v>319</v>
      </c>
      <c r="C59" s="83" t="s">
        <v>195</v>
      </c>
      <c r="D59" s="83" t="s">
        <v>108</v>
      </c>
      <c r="E59" s="83" t="s">
        <v>463</v>
      </c>
      <c r="F59" s="90" t="s">
        <v>204</v>
      </c>
      <c r="G59" s="280">
        <v>750</v>
      </c>
    </row>
    <row r="60" spans="1:8" s="11" customFormat="1" ht="14.25">
      <c r="A60" s="79" t="s">
        <v>465</v>
      </c>
      <c r="B60" s="79" t="s">
        <v>87</v>
      </c>
      <c r="C60" s="79" t="s">
        <v>88</v>
      </c>
      <c r="D60" s="79" t="s">
        <v>108</v>
      </c>
      <c r="E60" s="79" t="s">
        <v>89</v>
      </c>
      <c r="F60" s="92" t="s">
        <v>466</v>
      </c>
      <c r="G60" s="278">
        <f>G61+G63+G64+G66+G70+G72+G71+G77+G76</f>
        <v>2444</v>
      </c>
      <c r="H60" s="22"/>
    </row>
    <row r="61" spans="1:8" s="29" customFormat="1" ht="25.5">
      <c r="A61" s="81" t="s">
        <v>465</v>
      </c>
      <c r="B61" s="81" t="s">
        <v>270</v>
      </c>
      <c r="C61" s="81" t="s">
        <v>88</v>
      </c>
      <c r="D61" s="81" t="s">
        <v>108</v>
      </c>
      <c r="E61" s="81" t="s">
        <v>467</v>
      </c>
      <c r="F61" s="87" t="s">
        <v>468</v>
      </c>
      <c r="G61" s="279">
        <f>G62</f>
        <v>19.8</v>
      </c>
      <c r="H61" s="35"/>
    </row>
    <row r="62" spans="1:7" ht="89.25">
      <c r="A62" s="83" t="s">
        <v>465</v>
      </c>
      <c r="B62" s="83" t="s">
        <v>274</v>
      </c>
      <c r="C62" s="83" t="s">
        <v>189</v>
      </c>
      <c r="D62" s="83" t="s">
        <v>108</v>
      </c>
      <c r="E62" s="83" t="s">
        <v>467</v>
      </c>
      <c r="F62" s="85" t="s">
        <v>793</v>
      </c>
      <c r="G62" s="280">
        <v>19.8</v>
      </c>
    </row>
    <row r="63" spans="1:8" s="29" customFormat="1" ht="51">
      <c r="A63" s="81" t="s">
        <v>465</v>
      </c>
      <c r="B63" s="81" t="s">
        <v>462</v>
      </c>
      <c r="C63" s="81" t="s">
        <v>189</v>
      </c>
      <c r="D63" s="81" t="s">
        <v>108</v>
      </c>
      <c r="E63" s="81" t="s">
        <v>467</v>
      </c>
      <c r="F63" s="87" t="s">
        <v>101</v>
      </c>
      <c r="G63" s="279">
        <v>0</v>
      </c>
      <c r="H63" s="35"/>
    </row>
    <row r="64" spans="1:8" s="29" customFormat="1" ht="25.5">
      <c r="A64" s="81" t="s">
        <v>465</v>
      </c>
      <c r="B64" s="81" t="s">
        <v>794</v>
      </c>
      <c r="C64" s="81" t="s">
        <v>88</v>
      </c>
      <c r="D64" s="81" t="s">
        <v>108</v>
      </c>
      <c r="E64" s="81" t="s">
        <v>467</v>
      </c>
      <c r="F64" s="87" t="s">
        <v>795</v>
      </c>
      <c r="G64" s="279">
        <f>G65</f>
        <v>1.3</v>
      </c>
      <c r="H64" s="35"/>
    </row>
    <row r="65" spans="1:7" ht="27.75" customHeight="1">
      <c r="A65" s="83" t="s">
        <v>465</v>
      </c>
      <c r="B65" s="83" t="s">
        <v>102</v>
      </c>
      <c r="C65" s="83" t="s">
        <v>163</v>
      </c>
      <c r="D65" s="83" t="s">
        <v>108</v>
      </c>
      <c r="E65" s="83" t="s">
        <v>467</v>
      </c>
      <c r="F65" s="85" t="s">
        <v>104</v>
      </c>
      <c r="G65" s="280">
        <v>1.3</v>
      </c>
    </row>
    <row r="66" spans="1:8" s="30" customFormat="1" ht="89.25">
      <c r="A66" s="81" t="s">
        <v>465</v>
      </c>
      <c r="B66" s="81" t="s">
        <v>103</v>
      </c>
      <c r="C66" s="81" t="s">
        <v>88</v>
      </c>
      <c r="D66" s="81" t="s">
        <v>108</v>
      </c>
      <c r="E66" s="81" t="s">
        <v>467</v>
      </c>
      <c r="F66" s="87" t="s">
        <v>320</v>
      </c>
      <c r="G66" s="279">
        <f>G67+G69+G68</f>
        <v>232.5</v>
      </c>
      <c r="H66" s="137"/>
    </row>
    <row r="67" spans="1:7" ht="27.75" customHeight="1">
      <c r="A67" s="83" t="s">
        <v>465</v>
      </c>
      <c r="B67" s="83" t="s">
        <v>177</v>
      </c>
      <c r="C67" s="83" t="s">
        <v>189</v>
      </c>
      <c r="D67" s="83" t="s">
        <v>108</v>
      </c>
      <c r="E67" s="83" t="s">
        <v>467</v>
      </c>
      <c r="F67" s="85" t="s">
        <v>796</v>
      </c>
      <c r="G67" s="280">
        <f>14.2+179.1</f>
        <v>193.29999999999998</v>
      </c>
    </row>
    <row r="68" spans="1:7" ht="27.75" customHeight="1">
      <c r="A68" s="83" t="s">
        <v>465</v>
      </c>
      <c r="B68" s="83" t="s">
        <v>256</v>
      </c>
      <c r="C68" s="83" t="s">
        <v>189</v>
      </c>
      <c r="D68" s="83" t="s">
        <v>108</v>
      </c>
      <c r="E68" s="83" t="s">
        <v>467</v>
      </c>
      <c r="F68" s="85" t="s">
        <v>257</v>
      </c>
      <c r="G68" s="280">
        <v>21.8</v>
      </c>
    </row>
    <row r="69" spans="1:7" ht="25.5">
      <c r="A69" s="83" t="s">
        <v>465</v>
      </c>
      <c r="B69" s="83" t="s">
        <v>178</v>
      </c>
      <c r="C69" s="83" t="s">
        <v>189</v>
      </c>
      <c r="D69" s="83" t="s">
        <v>108</v>
      </c>
      <c r="E69" s="83" t="s">
        <v>467</v>
      </c>
      <c r="F69" s="85" t="s">
        <v>434</v>
      </c>
      <c r="G69" s="280">
        <v>17.4</v>
      </c>
    </row>
    <row r="70" spans="1:8" s="30" customFormat="1" ht="25.5">
      <c r="A70" s="81" t="s">
        <v>465</v>
      </c>
      <c r="B70" s="81" t="s">
        <v>435</v>
      </c>
      <c r="C70" s="81" t="s">
        <v>189</v>
      </c>
      <c r="D70" s="81" t="s">
        <v>108</v>
      </c>
      <c r="E70" s="81" t="s">
        <v>467</v>
      </c>
      <c r="F70" s="87" t="s">
        <v>805</v>
      </c>
      <c r="G70" s="279">
        <v>46.9</v>
      </c>
      <c r="H70" s="137"/>
    </row>
    <row r="71" spans="1:8" s="30" customFormat="1" ht="51">
      <c r="A71" s="81" t="s">
        <v>465</v>
      </c>
      <c r="B71" s="81" t="s">
        <v>436</v>
      </c>
      <c r="C71" s="81" t="s">
        <v>189</v>
      </c>
      <c r="D71" s="81" t="s">
        <v>108</v>
      </c>
      <c r="E71" s="81" t="s">
        <v>467</v>
      </c>
      <c r="F71" s="87" t="s">
        <v>815</v>
      </c>
      <c r="G71" s="279">
        <v>53.7</v>
      </c>
      <c r="H71" s="137"/>
    </row>
    <row r="72" spans="1:8" s="30" customFormat="1" ht="25.5">
      <c r="A72" s="81" t="s">
        <v>465</v>
      </c>
      <c r="B72" s="81" t="s">
        <v>437</v>
      </c>
      <c r="C72" s="81" t="s">
        <v>189</v>
      </c>
      <c r="D72" s="81" t="s">
        <v>108</v>
      </c>
      <c r="E72" s="81" t="s">
        <v>467</v>
      </c>
      <c r="F72" s="87" t="s">
        <v>816</v>
      </c>
      <c r="G72" s="279">
        <f>G73+G75</f>
        <v>1100</v>
      </c>
      <c r="H72" s="137"/>
    </row>
    <row r="73" spans="1:8" s="125" customFormat="1" ht="38.25">
      <c r="A73" s="123" t="s">
        <v>465</v>
      </c>
      <c r="B73" s="123" t="s">
        <v>830</v>
      </c>
      <c r="C73" s="123" t="s">
        <v>189</v>
      </c>
      <c r="D73" s="123" t="s">
        <v>108</v>
      </c>
      <c r="E73" s="123" t="s">
        <v>467</v>
      </c>
      <c r="F73" s="124" t="s">
        <v>833</v>
      </c>
      <c r="G73" s="281">
        <f>G74</f>
        <v>0</v>
      </c>
      <c r="H73" s="138"/>
    </row>
    <row r="74" spans="1:8" s="125" customFormat="1" ht="51">
      <c r="A74" s="123" t="s">
        <v>831</v>
      </c>
      <c r="B74" s="123" t="s">
        <v>832</v>
      </c>
      <c r="C74" s="123" t="s">
        <v>189</v>
      </c>
      <c r="D74" s="123" t="s">
        <v>108</v>
      </c>
      <c r="E74" s="123" t="s">
        <v>467</v>
      </c>
      <c r="F74" s="124" t="s">
        <v>847</v>
      </c>
      <c r="G74" s="281">
        <v>0</v>
      </c>
      <c r="H74" s="138"/>
    </row>
    <row r="75" spans="1:8" s="125" customFormat="1" ht="38.25">
      <c r="A75" s="123" t="s">
        <v>831</v>
      </c>
      <c r="B75" s="123" t="s">
        <v>258</v>
      </c>
      <c r="C75" s="123" t="s">
        <v>189</v>
      </c>
      <c r="D75" s="123" t="s">
        <v>108</v>
      </c>
      <c r="E75" s="123" t="s">
        <v>467</v>
      </c>
      <c r="F75" s="124" t="s">
        <v>259</v>
      </c>
      <c r="G75" s="281">
        <v>1100</v>
      </c>
      <c r="H75" s="138"/>
    </row>
    <row r="76" spans="1:8" s="121" customFormat="1" ht="63.75">
      <c r="A76" s="141" t="s">
        <v>465</v>
      </c>
      <c r="B76" s="141" t="s">
        <v>851</v>
      </c>
      <c r="C76" s="141" t="s">
        <v>189</v>
      </c>
      <c r="D76" s="141" t="s">
        <v>108</v>
      </c>
      <c r="E76" s="141" t="s">
        <v>467</v>
      </c>
      <c r="F76" s="142" t="s">
        <v>287</v>
      </c>
      <c r="G76" s="282">
        <v>2</v>
      </c>
      <c r="H76" s="139"/>
    </row>
    <row r="77" spans="1:8" s="30" customFormat="1" ht="25.5">
      <c r="A77" s="81" t="s">
        <v>465</v>
      </c>
      <c r="B77" s="81" t="s">
        <v>797</v>
      </c>
      <c r="C77" s="81" t="s">
        <v>88</v>
      </c>
      <c r="D77" s="81" t="s">
        <v>108</v>
      </c>
      <c r="E77" s="81" t="s">
        <v>467</v>
      </c>
      <c r="F77" s="87" t="s">
        <v>798</v>
      </c>
      <c r="G77" s="279">
        <f>G78</f>
        <v>987.8</v>
      </c>
      <c r="H77" s="137"/>
    </row>
    <row r="78" spans="1:7" ht="38.25">
      <c r="A78" s="83" t="s">
        <v>465</v>
      </c>
      <c r="B78" s="83" t="s">
        <v>438</v>
      </c>
      <c r="C78" s="83" t="s">
        <v>163</v>
      </c>
      <c r="D78" s="83" t="s">
        <v>108</v>
      </c>
      <c r="E78" s="83" t="s">
        <v>467</v>
      </c>
      <c r="F78" s="85" t="s">
        <v>800</v>
      </c>
      <c r="G78" s="280">
        <v>987.8</v>
      </c>
    </row>
    <row r="79" spans="1:8" s="11" customFormat="1" ht="14.25">
      <c r="A79" s="79"/>
      <c r="B79" s="79"/>
      <c r="C79" s="79"/>
      <c r="D79" s="79"/>
      <c r="E79" s="79"/>
      <c r="F79" s="93" t="s">
        <v>97</v>
      </c>
      <c r="G79" s="283">
        <f>G80</f>
        <v>306296.01</v>
      </c>
      <c r="H79" s="22"/>
    </row>
    <row r="80" spans="1:8" s="11" customFormat="1" ht="38.25">
      <c r="A80" s="79" t="s">
        <v>439</v>
      </c>
      <c r="B80" s="79" t="s">
        <v>87</v>
      </c>
      <c r="C80" s="79" t="s">
        <v>88</v>
      </c>
      <c r="D80" s="79" t="s">
        <v>108</v>
      </c>
      <c r="E80" s="79" t="s">
        <v>89</v>
      </c>
      <c r="F80" s="93" t="s">
        <v>799</v>
      </c>
      <c r="G80" s="283">
        <f>G81+G86+G90+G105</f>
        <v>306296.01</v>
      </c>
      <c r="H80" s="22"/>
    </row>
    <row r="81" spans="1:8" s="11" customFormat="1" ht="25.5">
      <c r="A81" s="117">
        <v>202</v>
      </c>
      <c r="B81" s="94" t="s">
        <v>96</v>
      </c>
      <c r="C81" s="94" t="s">
        <v>88</v>
      </c>
      <c r="D81" s="94" t="s">
        <v>108</v>
      </c>
      <c r="E81" s="94" t="s">
        <v>440</v>
      </c>
      <c r="F81" s="95" t="s">
        <v>606</v>
      </c>
      <c r="G81" s="278">
        <f>G82+G84</f>
        <v>127022</v>
      </c>
      <c r="H81" s="22"/>
    </row>
    <row r="82" spans="1:7" s="35" customFormat="1" ht="15" customHeight="1">
      <c r="A82" s="118" t="s">
        <v>439</v>
      </c>
      <c r="B82" s="64" t="s">
        <v>441</v>
      </c>
      <c r="C82" s="64" t="s">
        <v>88</v>
      </c>
      <c r="D82" s="64" t="s">
        <v>108</v>
      </c>
      <c r="E82" s="64" t="s">
        <v>440</v>
      </c>
      <c r="F82" s="96" t="s">
        <v>171</v>
      </c>
      <c r="G82" s="284">
        <f>G83</f>
        <v>50145</v>
      </c>
    </row>
    <row r="83" spans="1:7" ht="25.5">
      <c r="A83" s="83" t="s">
        <v>439</v>
      </c>
      <c r="B83" s="83" t="s">
        <v>441</v>
      </c>
      <c r="C83" s="83" t="s">
        <v>163</v>
      </c>
      <c r="D83" s="83" t="s">
        <v>108</v>
      </c>
      <c r="E83" s="83" t="s">
        <v>440</v>
      </c>
      <c r="F83" s="90" t="s">
        <v>787</v>
      </c>
      <c r="G83" s="280">
        <v>50145</v>
      </c>
    </row>
    <row r="84" spans="1:8" s="29" customFormat="1" ht="27">
      <c r="A84" s="97" t="s">
        <v>439</v>
      </c>
      <c r="B84" s="97" t="s">
        <v>442</v>
      </c>
      <c r="C84" s="97" t="s">
        <v>88</v>
      </c>
      <c r="D84" s="97" t="s">
        <v>108</v>
      </c>
      <c r="E84" s="97" t="s">
        <v>440</v>
      </c>
      <c r="F84" s="98" t="s">
        <v>205</v>
      </c>
      <c r="G84" s="284">
        <f>G85</f>
        <v>76877</v>
      </c>
      <c r="H84" s="35"/>
    </row>
    <row r="85" spans="1:7" ht="25.5">
      <c r="A85" s="83" t="s">
        <v>439</v>
      </c>
      <c r="B85" s="83" t="s">
        <v>442</v>
      </c>
      <c r="C85" s="83" t="s">
        <v>163</v>
      </c>
      <c r="D85" s="83" t="s">
        <v>108</v>
      </c>
      <c r="E85" s="83" t="s">
        <v>440</v>
      </c>
      <c r="F85" s="90" t="s">
        <v>216</v>
      </c>
      <c r="G85" s="280">
        <v>76877</v>
      </c>
    </row>
    <row r="86" spans="1:8" s="11" customFormat="1" ht="25.5">
      <c r="A86" s="99">
        <v>202</v>
      </c>
      <c r="B86" s="99" t="s">
        <v>107</v>
      </c>
      <c r="C86" s="99" t="s">
        <v>88</v>
      </c>
      <c r="D86" s="99" t="s">
        <v>108</v>
      </c>
      <c r="E86" s="99">
        <v>151</v>
      </c>
      <c r="F86" s="140" t="s">
        <v>443</v>
      </c>
      <c r="G86" s="278">
        <f>G87</f>
        <v>4218.9</v>
      </c>
      <c r="H86" s="22"/>
    </row>
    <row r="87" spans="1:8" s="29" customFormat="1" ht="15">
      <c r="A87" s="100">
        <v>202</v>
      </c>
      <c r="B87" s="100" t="s">
        <v>444</v>
      </c>
      <c r="C87" s="100" t="s">
        <v>88</v>
      </c>
      <c r="D87" s="100" t="s">
        <v>108</v>
      </c>
      <c r="E87" s="100">
        <v>151</v>
      </c>
      <c r="F87" s="101" t="s">
        <v>803</v>
      </c>
      <c r="G87" s="284">
        <f>G88</f>
        <v>4218.9</v>
      </c>
      <c r="H87" s="35"/>
    </row>
    <row r="88" spans="1:7" ht="15">
      <c r="A88" s="102" t="s">
        <v>439</v>
      </c>
      <c r="B88" s="102" t="s">
        <v>444</v>
      </c>
      <c r="C88" s="102" t="s">
        <v>163</v>
      </c>
      <c r="D88" s="102" t="s">
        <v>108</v>
      </c>
      <c r="E88" s="102" t="s">
        <v>440</v>
      </c>
      <c r="F88" s="56" t="s">
        <v>199</v>
      </c>
      <c r="G88" s="280">
        <f>G89</f>
        <v>4218.9</v>
      </c>
    </row>
    <row r="89" spans="1:7" ht="89.25">
      <c r="A89" s="102">
        <v>202</v>
      </c>
      <c r="B89" s="102" t="s">
        <v>444</v>
      </c>
      <c r="C89" s="102" t="s">
        <v>163</v>
      </c>
      <c r="D89" s="102" t="s">
        <v>108</v>
      </c>
      <c r="E89" s="102">
        <v>151</v>
      </c>
      <c r="F89" s="84" t="s">
        <v>376</v>
      </c>
      <c r="G89" s="280">
        <v>4218.9</v>
      </c>
    </row>
    <row r="90" spans="1:7" ht="25.5">
      <c r="A90" s="99">
        <v>202</v>
      </c>
      <c r="B90" s="99" t="s">
        <v>270</v>
      </c>
      <c r="C90" s="99" t="s">
        <v>88</v>
      </c>
      <c r="D90" s="99" t="s">
        <v>108</v>
      </c>
      <c r="E90" s="99">
        <v>151</v>
      </c>
      <c r="F90" s="86" t="s">
        <v>260</v>
      </c>
      <c r="G90" s="278">
        <f>G91+G94+G100+G102</f>
        <v>171715.1</v>
      </c>
    </row>
    <row r="91" spans="1:8" s="30" customFormat="1" ht="26.25" customHeight="1">
      <c r="A91" s="103" t="s">
        <v>439</v>
      </c>
      <c r="B91" s="103" t="s">
        <v>445</v>
      </c>
      <c r="C91" s="103" t="s">
        <v>88</v>
      </c>
      <c r="D91" s="103" t="s">
        <v>108</v>
      </c>
      <c r="E91" s="103" t="s">
        <v>440</v>
      </c>
      <c r="F91" s="84" t="s">
        <v>201</v>
      </c>
      <c r="G91" s="279">
        <f>G93+G92</f>
        <v>119</v>
      </c>
      <c r="H91" s="137"/>
    </row>
    <row r="92" spans="1:8" s="30" customFormat="1" ht="38.25">
      <c r="A92" s="102">
        <v>202</v>
      </c>
      <c r="B92" s="102" t="s">
        <v>445</v>
      </c>
      <c r="C92" s="102" t="s">
        <v>163</v>
      </c>
      <c r="D92" s="102" t="s">
        <v>108</v>
      </c>
      <c r="E92" s="102">
        <v>151</v>
      </c>
      <c r="F92" s="84" t="s">
        <v>48</v>
      </c>
      <c r="G92" s="280">
        <v>0</v>
      </c>
      <c r="H92" s="137"/>
    </row>
    <row r="93" spans="1:7" ht="38.25">
      <c r="A93" s="102">
        <v>202</v>
      </c>
      <c r="B93" s="102" t="s">
        <v>445</v>
      </c>
      <c r="C93" s="102" t="s">
        <v>163</v>
      </c>
      <c r="D93" s="102" t="s">
        <v>108</v>
      </c>
      <c r="E93" s="102">
        <v>151</v>
      </c>
      <c r="F93" s="84" t="s">
        <v>446</v>
      </c>
      <c r="G93" s="280">
        <v>119</v>
      </c>
    </row>
    <row r="94" spans="1:8" s="30" customFormat="1" ht="26.25" customHeight="1">
      <c r="A94" s="103">
        <v>202</v>
      </c>
      <c r="B94" s="103" t="s">
        <v>447</v>
      </c>
      <c r="C94" s="103" t="s">
        <v>88</v>
      </c>
      <c r="D94" s="103" t="s">
        <v>108</v>
      </c>
      <c r="E94" s="103">
        <v>151</v>
      </c>
      <c r="F94" s="82" t="s">
        <v>806</v>
      </c>
      <c r="G94" s="279">
        <f>G95</f>
        <v>4570.1</v>
      </c>
      <c r="H94" s="137"/>
    </row>
    <row r="95" spans="1:7" ht="38.25">
      <c r="A95" s="102" t="s">
        <v>439</v>
      </c>
      <c r="B95" s="102" t="s">
        <v>447</v>
      </c>
      <c r="C95" s="102" t="s">
        <v>163</v>
      </c>
      <c r="D95" s="102" t="s">
        <v>108</v>
      </c>
      <c r="E95" s="102" t="s">
        <v>440</v>
      </c>
      <c r="F95" s="84" t="s">
        <v>298</v>
      </c>
      <c r="G95" s="280">
        <f>G96+G97+G98+G99</f>
        <v>4570.1</v>
      </c>
    </row>
    <row r="96" spans="1:7" ht="38.25">
      <c r="A96" s="102">
        <v>202</v>
      </c>
      <c r="B96" s="102" t="s">
        <v>447</v>
      </c>
      <c r="C96" s="102" t="s">
        <v>163</v>
      </c>
      <c r="D96" s="102" t="s">
        <v>108</v>
      </c>
      <c r="E96" s="102">
        <v>151</v>
      </c>
      <c r="F96" s="84" t="s">
        <v>371</v>
      </c>
      <c r="G96" s="280">
        <v>1076.8</v>
      </c>
    </row>
    <row r="97" spans="1:7" ht="25.5">
      <c r="A97" s="102">
        <v>202</v>
      </c>
      <c r="B97" s="102" t="s">
        <v>447</v>
      </c>
      <c r="C97" s="102" t="s">
        <v>163</v>
      </c>
      <c r="D97" s="102" t="s">
        <v>108</v>
      </c>
      <c r="E97" s="102">
        <v>151</v>
      </c>
      <c r="F97" s="84" t="s">
        <v>807</v>
      </c>
      <c r="G97" s="280">
        <v>1739</v>
      </c>
    </row>
    <row r="98" spans="1:7" ht="25.5">
      <c r="A98" s="102">
        <v>202</v>
      </c>
      <c r="B98" s="102" t="s">
        <v>447</v>
      </c>
      <c r="C98" s="102" t="s">
        <v>163</v>
      </c>
      <c r="D98" s="102" t="s">
        <v>108</v>
      </c>
      <c r="E98" s="102">
        <v>151</v>
      </c>
      <c r="F98" s="84" t="s">
        <v>119</v>
      </c>
      <c r="G98" s="280">
        <v>1213.7</v>
      </c>
    </row>
    <row r="99" spans="1:7" ht="38.25">
      <c r="A99" s="102">
        <v>202</v>
      </c>
      <c r="B99" s="102" t="s">
        <v>447</v>
      </c>
      <c r="C99" s="102" t="s">
        <v>163</v>
      </c>
      <c r="D99" s="102" t="s">
        <v>108</v>
      </c>
      <c r="E99" s="102">
        <v>151</v>
      </c>
      <c r="F99" s="84" t="s">
        <v>789</v>
      </c>
      <c r="G99" s="280">
        <v>540.6</v>
      </c>
    </row>
    <row r="100" spans="1:8" s="30" customFormat="1" ht="64.5" customHeight="1">
      <c r="A100" s="103">
        <v>202</v>
      </c>
      <c r="B100" s="103" t="s">
        <v>206</v>
      </c>
      <c r="C100" s="103" t="s">
        <v>88</v>
      </c>
      <c r="D100" s="103" t="s">
        <v>108</v>
      </c>
      <c r="E100" s="103">
        <v>151</v>
      </c>
      <c r="F100" s="82" t="s">
        <v>372</v>
      </c>
      <c r="G100" s="279">
        <f>G101</f>
        <v>3121</v>
      </c>
      <c r="H100" s="137"/>
    </row>
    <row r="101" spans="1:7" ht="63.75">
      <c r="A101" s="102">
        <v>202</v>
      </c>
      <c r="B101" s="102" t="s">
        <v>206</v>
      </c>
      <c r="C101" s="102" t="s">
        <v>163</v>
      </c>
      <c r="D101" s="102" t="s">
        <v>108</v>
      </c>
      <c r="E101" s="102">
        <v>151</v>
      </c>
      <c r="F101" s="104" t="s">
        <v>387</v>
      </c>
      <c r="G101" s="280">
        <v>3121</v>
      </c>
    </row>
    <row r="102" spans="1:8" s="121" customFormat="1" ht="15">
      <c r="A102" s="119" t="s">
        <v>439</v>
      </c>
      <c r="B102" s="119" t="s">
        <v>817</v>
      </c>
      <c r="C102" s="119" t="s">
        <v>88</v>
      </c>
      <c r="D102" s="119" t="s">
        <v>108</v>
      </c>
      <c r="E102" s="119" t="s">
        <v>440</v>
      </c>
      <c r="F102" s="120" t="s">
        <v>819</v>
      </c>
      <c r="G102" s="282">
        <f>G103</f>
        <v>163905</v>
      </c>
      <c r="H102" s="139"/>
    </row>
    <row r="103" spans="1:7" ht="15">
      <c r="A103" s="102" t="s">
        <v>439</v>
      </c>
      <c r="B103" s="102" t="s">
        <v>817</v>
      </c>
      <c r="C103" s="102" t="s">
        <v>163</v>
      </c>
      <c r="D103" s="102" t="s">
        <v>108</v>
      </c>
      <c r="E103" s="102" t="s">
        <v>440</v>
      </c>
      <c r="F103" s="104" t="s">
        <v>183</v>
      </c>
      <c r="G103" s="280">
        <f>G104</f>
        <v>163905</v>
      </c>
    </row>
    <row r="104" spans="1:7" ht="63.75">
      <c r="A104" s="102">
        <v>202</v>
      </c>
      <c r="B104" s="102" t="s">
        <v>817</v>
      </c>
      <c r="C104" s="102" t="s">
        <v>163</v>
      </c>
      <c r="D104" s="102" t="s">
        <v>108</v>
      </c>
      <c r="E104" s="102" t="s">
        <v>440</v>
      </c>
      <c r="F104" s="84" t="s">
        <v>377</v>
      </c>
      <c r="G104" s="280">
        <v>163905</v>
      </c>
    </row>
    <row r="105" spans="1:7" ht="15">
      <c r="A105" s="99">
        <v>202</v>
      </c>
      <c r="B105" s="99" t="s">
        <v>184</v>
      </c>
      <c r="C105" s="99" t="s">
        <v>88</v>
      </c>
      <c r="D105" s="99" t="s">
        <v>108</v>
      </c>
      <c r="E105" s="99">
        <v>151</v>
      </c>
      <c r="F105" s="86" t="s">
        <v>469</v>
      </c>
      <c r="G105" s="278">
        <f>G107+G109</f>
        <v>3340.01</v>
      </c>
    </row>
    <row r="106" spans="1:7" ht="51">
      <c r="A106" s="103" t="s">
        <v>439</v>
      </c>
      <c r="B106" s="103" t="s">
        <v>185</v>
      </c>
      <c r="C106" s="103" t="s">
        <v>88</v>
      </c>
      <c r="D106" s="103" t="s">
        <v>108</v>
      </c>
      <c r="E106" s="103" t="s">
        <v>440</v>
      </c>
      <c r="F106" s="89" t="s">
        <v>548</v>
      </c>
      <c r="G106" s="279">
        <f>G107</f>
        <v>3277.01</v>
      </c>
    </row>
    <row r="107" spans="1:7" ht="63.75">
      <c r="A107" s="102">
        <v>202</v>
      </c>
      <c r="B107" s="102" t="s">
        <v>185</v>
      </c>
      <c r="C107" s="102" t="s">
        <v>163</v>
      </c>
      <c r="D107" s="102" t="s">
        <v>108</v>
      </c>
      <c r="E107" s="102">
        <v>151</v>
      </c>
      <c r="F107" s="89" t="s">
        <v>93</v>
      </c>
      <c r="G107" s="280">
        <v>3277.01</v>
      </c>
    </row>
    <row r="108" spans="1:7" ht="51">
      <c r="A108" s="102" t="s">
        <v>439</v>
      </c>
      <c r="B108" s="102" t="s">
        <v>186</v>
      </c>
      <c r="C108" s="102" t="s">
        <v>88</v>
      </c>
      <c r="D108" s="102" t="s">
        <v>108</v>
      </c>
      <c r="E108" s="102" t="s">
        <v>440</v>
      </c>
      <c r="F108" s="105" t="s">
        <v>549</v>
      </c>
      <c r="G108" s="280">
        <f>G109</f>
        <v>63</v>
      </c>
    </row>
    <row r="109" spans="1:7" ht="38.25">
      <c r="A109" s="102" t="s">
        <v>439</v>
      </c>
      <c r="B109" s="102" t="s">
        <v>186</v>
      </c>
      <c r="C109" s="102" t="s">
        <v>163</v>
      </c>
      <c r="D109" s="102" t="s">
        <v>108</v>
      </c>
      <c r="E109" s="102" t="s">
        <v>440</v>
      </c>
      <c r="F109" s="105" t="s">
        <v>200</v>
      </c>
      <c r="G109" s="280">
        <v>63</v>
      </c>
    </row>
    <row r="110" spans="1:8" s="11" customFormat="1" ht="39" customHeight="1">
      <c r="A110" s="99" t="s">
        <v>179</v>
      </c>
      <c r="B110" s="99" t="s">
        <v>87</v>
      </c>
      <c r="C110" s="99" t="s">
        <v>88</v>
      </c>
      <c r="D110" s="99" t="s">
        <v>108</v>
      </c>
      <c r="E110" s="99" t="s">
        <v>89</v>
      </c>
      <c r="F110" s="86" t="s">
        <v>202</v>
      </c>
      <c r="G110" s="278">
        <f>G111</f>
        <v>0</v>
      </c>
      <c r="H110" s="22"/>
    </row>
    <row r="111" spans="1:7" ht="38.25">
      <c r="A111" s="102" t="s">
        <v>179</v>
      </c>
      <c r="B111" s="102" t="s">
        <v>280</v>
      </c>
      <c r="C111" s="102" t="s">
        <v>163</v>
      </c>
      <c r="D111" s="102" t="s">
        <v>108</v>
      </c>
      <c r="E111" s="102" t="s">
        <v>440</v>
      </c>
      <c r="F111" s="84" t="s">
        <v>213</v>
      </c>
      <c r="G111" s="280">
        <v>0</v>
      </c>
    </row>
    <row r="112" spans="1:7" ht="15">
      <c r="A112" s="79"/>
      <c r="B112" s="79"/>
      <c r="C112" s="79"/>
      <c r="D112" s="79"/>
      <c r="E112" s="79"/>
      <c r="F112" s="44" t="s">
        <v>113</v>
      </c>
      <c r="G112" s="278">
        <f>G9+G79</f>
        <v>375671.11</v>
      </c>
    </row>
    <row r="116" ht="15">
      <c r="G116" s="286"/>
    </row>
    <row r="125" ht="15">
      <c r="G125" s="130"/>
    </row>
    <row r="127" ht="15">
      <c r="G127" s="143"/>
    </row>
  </sheetData>
  <sheetProtection/>
  <mergeCells count="3">
    <mergeCell ref="A5:G5"/>
    <mergeCell ref="A7:E7"/>
    <mergeCell ref="A8:E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126"/>
  <sheetViews>
    <sheetView zoomScalePageLayoutView="0" workbookViewId="0" topLeftCell="A105">
      <selection activeCell="G124" sqref="G124:H127"/>
    </sheetView>
  </sheetViews>
  <sheetFormatPr defaultColWidth="9.00390625" defaultRowHeight="12.75"/>
  <cols>
    <col min="1" max="1" width="5.375" style="19" customWidth="1"/>
    <col min="2" max="2" width="6.375" style="19" customWidth="1"/>
    <col min="3" max="3" width="3.125" style="19" customWidth="1"/>
    <col min="4" max="4" width="5.875" style="19" customWidth="1"/>
    <col min="5" max="5" width="4.875" style="19" customWidth="1"/>
    <col min="6" max="6" width="50.00390625" style="4" customWidth="1"/>
    <col min="7" max="7" width="10.875" style="15" customWidth="1"/>
    <col min="8" max="8" width="10.875" style="134" customWidth="1"/>
    <col min="9" max="16384" width="9.125" style="15" customWidth="1"/>
  </cols>
  <sheetData>
    <row r="1" spans="1:8" s="32" customFormat="1" ht="15.75">
      <c r="A1" s="31"/>
      <c r="B1" s="31"/>
      <c r="C1" s="31"/>
      <c r="D1" s="31"/>
      <c r="E1" s="31"/>
      <c r="F1" s="36" t="s">
        <v>141</v>
      </c>
      <c r="H1" s="133"/>
    </row>
    <row r="2" spans="1:8" s="32" customFormat="1" ht="15.75">
      <c r="A2" s="31"/>
      <c r="B2" s="31"/>
      <c r="C2" s="31"/>
      <c r="D2" s="31"/>
      <c r="E2" s="31"/>
      <c r="F2" s="33" t="s">
        <v>288</v>
      </c>
      <c r="H2" s="133"/>
    </row>
    <row r="3" spans="1:8" s="32" customFormat="1" ht="15.75">
      <c r="A3" s="31"/>
      <c r="B3" s="31"/>
      <c r="C3" s="31"/>
      <c r="D3" s="31"/>
      <c r="E3" s="31"/>
      <c r="F3" s="33" t="s">
        <v>289</v>
      </c>
      <c r="H3" s="133"/>
    </row>
    <row r="4" spans="1:8" s="32" customFormat="1" ht="15.75">
      <c r="A4" s="31"/>
      <c r="B4" s="31"/>
      <c r="C4" s="31"/>
      <c r="D4" s="31"/>
      <c r="E4" s="31"/>
      <c r="H4" s="133"/>
    </row>
    <row r="5" spans="1:8" s="32" customFormat="1" ht="30" customHeight="1">
      <c r="A5" s="434" t="s">
        <v>120</v>
      </c>
      <c r="B5" s="434"/>
      <c r="C5" s="434"/>
      <c r="D5" s="434"/>
      <c r="E5" s="434"/>
      <c r="F5" s="434"/>
      <c r="G5" s="434"/>
      <c r="H5" s="434"/>
    </row>
    <row r="6" spans="1:6" ht="13.5" customHeight="1">
      <c r="A6" s="16"/>
      <c r="B6" s="16"/>
      <c r="C6" s="16"/>
      <c r="D6" s="16"/>
      <c r="E6" s="16"/>
      <c r="F6" s="17"/>
    </row>
    <row r="7" spans="1:8" s="18" customFormat="1" ht="31.5" customHeight="1">
      <c r="A7" s="435" t="s">
        <v>98</v>
      </c>
      <c r="B7" s="435"/>
      <c r="C7" s="435"/>
      <c r="D7" s="435"/>
      <c r="E7" s="435"/>
      <c r="F7" s="69" t="s">
        <v>214</v>
      </c>
      <c r="G7" s="49" t="s">
        <v>427</v>
      </c>
      <c r="H7" s="49" t="s">
        <v>859</v>
      </c>
    </row>
    <row r="8" spans="1:8" s="14" customFormat="1" ht="16.5" customHeight="1">
      <c r="A8" s="436" t="s">
        <v>235</v>
      </c>
      <c r="B8" s="436"/>
      <c r="C8" s="436"/>
      <c r="D8" s="436"/>
      <c r="E8" s="436"/>
      <c r="F8" s="41">
        <v>2</v>
      </c>
      <c r="G8" s="41">
        <v>3</v>
      </c>
      <c r="H8" s="41">
        <v>4</v>
      </c>
    </row>
    <row r="9" spans="1:8" s="11" customFormat="1" ht="14.25">
      <c r="A9" s="79" t="s">
        <v>172</v>
      </c>
      <c r="B9" s="79" t="s">
        <v>87</v>
      </c>
      <c r="C9" s="79" t="s">
        <v>88</v>
      </c>
      <c r="D9" s="79" t="s">
        <v>108</v>
      </c>
      <c r="E9" s="79" t="s">
        <v>89</v>
      </c>
      <c r="F9" s="80" t="s">
        <v>802</v>
      </c>
      <c r="G9" s="269">
        <f>G10+G16+G23+G30+G36+G51+G60+G44</f>
        <v>74388.7</v>
      </c>
      <c r="H9" s="269">
        <f>H10+H16+H23+H30+H36+H51+H60+H44</f>
        <v>80051.7</v>
      </c>
    </row>
    <row r="10" spans="1:8" s="11" customFormat="1" ht="14.25">
      <c r="A10" s="79" t="s">
        <v>106</v>
      </c>
      <c r="B10" s="79" t="s">
        <v>87</v>
      </c>
      <c r="C10" s="79" t="s">
        <v>88</v>
      </c>
      <c r="D10" s="79" t="s">
        <v>108</v>
      </c>
      <c r="E10" s="79" t="s">
        <v>89</v>
      </c>
      <c r="F10" s="80" t="s">
        <v>173</v>
      </c>
      <c r="G10" s="269">
        <f>G11</f>
        <v>46759.2</v>
      </c>
      <c r="H10" s="269">
        <f>H11</f>
        <v>51902.7</v>
      </c>
    </row>
    <row r="11" spans="1:8" s="30" customFormat="1" ht="15">
      <c r="A11" s="81" t="s">
        <v>106</v>
      </c>
      <c r="B11" s="81" t="s">
        <v>107</v>
      </c>
      <c r="C11" s="81" t="s">
        <v>189</v>
      </c>
      <c r="D11" s="81" t="s">
        <v>108</v>
      </c>
      <c r="E11" s="81" t="s">
        <v>109</v>
      </c>
      <c r="F11" s="82" t="s">
        <v>110</v>
      </c>
      <c r="G11" s="270">
        <f>G12+G13+G14+G15</f>
        <v>46759.2</v>
      </c>
      <c r="H11" s="270">
        <f>H12+H13+H14+H15</f>
        <v>51902.7</v>
      </c>
    </row>
    <row r="12" spans="1:8" s="11" customFormat="1" ht="63.75">
      <c r="A12" s="83" t="s">
        <v>106</v>
      </c>
      <c r="B12" s="83" t="s">
        <v>111</v>
      </c>
      <c r="C12" s="83" t="s">
        <v>189</v>
      </c>
      <c r="D12" s="83" t="s">
        <v>108</v>
      </c>
      <c r="E12" s="83" t="s">
        <v>109</v>
      </c>
      <c r="F12" s="84" t="s">
        <v>283</v>
      </c>
      <c r="G12" s="271">
        <v>46599.7</v>
      </c>
      <c r="H12" s="271">
        <v>51725.7</v>
      </c>
    </row>
    <row r="13" spans="1:8" ht="88.5" customHeight="1">
      <c r="A13" s="83" t="s">
        <v>106</v>
      </c>
      <c r="B13" s="83" t="s">
        <v>112</v>
      </c>
      <c r="C13" s="83" t="s">
        <v>189</v>
      </c>
      <c r="D13" s="83" t="s">
        <v>108</v>
      </c>
      <c r="E13" s="83" t="s">
        <v>109</v>
      </c>
      <c r="F13" s="116" t="s">
        <v>284</v>
      </c>
      <c r="G13" s="271">
        <v>113.3</v>
      </c>
      <c r="H13" s="271">
        <v>125.7</v>
      </c>
    </row>
    <row r="14" spans="1:8" ht="38.25">
      <c r="A14" s="83" t="s">
        <v>106</v>
      </c>
      <c r="B14" s="83" t="s">
        <v>84</v>
      </c>
      <c r="C14" s="83" t="s">
        <v>189</v>
      </c>
      <c r="D14" s="83" t="s">
        <v>108</v>
      </c>
      <c r="E14" s="83" t="s">
        <v>109</v>
      </c>
      <c r="F14" s="116" t="s">
        <v>285</v>
      </c>
      <c r="G14" s="271">
        <v>38.7</v>
      </c>
      <c r="H14" s="271">
        <v>43</v>
      </c>
    </row>
    <row r="15" spans="1:8" ht="76.5">
      <c r="A15" s="83" t="s">
        <v>106</v>
      </c>
      <c r="B15" s="83" t="s">
        <v>85</v>
      </c>
      <c r="C15" s="83" t="s">
        <v>189</v>
      </c>
      <c r="D15" s="83" t="s">
        <v>108</v>
      </c>
      <c r="E15" s="83" t="s">
        <v>109</v>
      </c>
      <c r="F15" s="116" t="s">
        <v>286</v>
      </c>
      <c r="G15" s="271">
        <v>7.5</v>
      </c>
      <c r="H15" s="271">
        <v>8.3</v>
      </c>
    </row>
    <row r="16" spans="1:8" ht="15.75" customHeight="1">
      <c r="A16" s="79" t="s">
        <v>86</v>
      </c>
      <c r="B16" s="79" t="s">
        <v>87</v>
      </c>
      <c r="C16" s="79" t="s">
        <v>88</v>
      </c>
      <c r="D16" s="79" t="s">
        <v>108</v>
      </c>
      <c r="E16" s="79" t="s">
        <v>89</v>
      </c>
      <c r="F16" s="86" t="s">
        <v>268</v>
      </c>
      <c r="G16" s="269">
        <f>G17+G20</f>
        <v>8063.900000000001</v>
      </c>
      <c r="H16" s="269">
        <f>H17+H20</f>
        <v>8467.2</v>
      </c>
    </row>
    <row r="17" spans="1:8" s="30" customFormat="1" ht="25.5">
      <c r="A17" s="81" t="s">
        <v>86</v>
      </c>
      <c r="B17" s="81" t="s">
        <v>107</v>
      </c>
      <c r="C17" s="81" t="s">
        <v>190</v>
      </c>
      <c r="D17" s="81" t="s">
        <v>108</v>
      </c>
      <c r="E17" s="81" t="s">
        <v>109</v>
      </c>
      <c r="F17" s="82" t="s">
        <v>269</v>
      </c>
      <c r="G17" s="270">
        <f>G19+G18</f>
        <v>7895.6</v>
      </c>
      <c r="H17" s="270">
        <f>H19+H18</f>
        <v>8290.6</v>
      </c>
    </row>
    <row r="18" spans="1:8" ht="25.5">
      <c r="A18" s="83" t="s">
        <v>86</v>
      </c>
      <c r="B18" s="83" t="s">
        <v>111</v>
      </c>
      <c r="C18" s="83" t="s">
        <v>190</v>
      </c>
      <c r="D18" s="83" t="s">
        <v>108</v>
      </c>
      <c r="E18" s="83" t="s">
        <v>109</v>
      </c>
      <c r="F18" s="85" t="s">
        <v>304</v>
      </c>
      <c r="G18" s="271">
        <v>7895.6</v>
      </c>
      <c r="H18" s="271">
        <v>8290.6</v>
      </c>
    </row>
    <row r="19" spans="1:8" s="11" customFormat="1" ht="38.25">
      <c r="A19" s="83" t="s">
        <v>86</v>
      </c>
      <c r="B19" s="83" t="s">
        <v>112</v>
      </c>
      <c r="C19" s="83" t="s">
        <v>190</v>
      </c>
      <c r="D19" s="83" t="s">
        <v>108</v>
      </c>
      <c r="E19" s="83" t="s">
        <v>109</v>
      </c>
      <c r="F19" s="85" t="s">
        <v>210</v>
      </c>
      <c r="G19" s="271">
        <v>0</v>
      </c>
      <c r="H19" s="271">
        <v>0</v>
      </c>
    </row>
    <row r="20" spans="1:8" s="29" customFormat="1" ht="15">
      <c r="A20" s="81" t="s">
        <v>86</v>
      </c>
      <c r="B20" s="81" t="s">
        <v>270</v>
      </c>
      <c r="C20" s="81" t="s">
        <v>189</v>
      </c>
      <c r="D20" s="81" t="s">
        <v>108</v>
      </c>
      <c r="E20" s="81" t="s">
        <v>109</v>
      </c>
      <c r="F20" s="87" t="s">
        <v>198</v>
      </c>
      <c r="G20" s="270">
        <f>G22+G21</f>
        <v>168.3</v>
      </c>
      <c r="H20" s="270">
        <f>H22+H21</f>
        <v>176.6</v>
      </c>
    </row>
    <row r="21" spans="1:8" s="29" customFormat="1" ht="15">
      <c r="A21" s="83" t="s">
        <v>86</v>
      </c>
      <c r="B21" s="83" t="s">
        <v>274</v>
      </c>
      <c r="C21" s="83" t="s">
        <v>189</v>
      </c>
      <c r="D21" s="83" t="s">
        <v>108</v>
      </c>
      <c r="E21" s="83" t="s">
        <v>109</v>
      </c>
      <c r="F21" s="85" t="s">
        <v>198</v>
      </c>
      <c r="G21" s="270">
        <v>168.3</v>
      </c>
      <c r="H21" s="270">
        <v>176.6</v>
      </c>
    </row>
    <row r="22" spans="1:8" s="11" customFormat="1" ht="25.5">
      <c r="A22" s="83" t="s">
        <v>86</v>
      </c>
      <c r="B22" s="83" t="s">
        <v>211</v>
      </c>
      <c r="C22" s="83" t="s">
        <v>189</v>
      </c>
      <c r="D22" s="83" t="s">
        <v>108</v>
      </c>
      <c r="E22" s="83" t="s">
        <v>109</v>
      </c>
      <c r="F22" s="85" t="s">
        <v>174</v>
      </c>
      <c r="G22" s="271">
        <v>0</v>
      </c>
      <c r="H22" s="271">
        <v>0</v>
      </c>
    </row>
    <row r="23" spans="1:8" s="11" customFormat="1" ht="15.75" customHeight="1">
      <c r="A23" s="79" t="s">
        <v>271</v>
      </c>
      <c r="B23" s="79" t="s">
        <v>87</v>
      </c>
      <c r="C23" s="79" t="s">
        <v>88</v>
      </c>
      <c r="D23" s="79" t="s">
        <v>108</v>
      </c>
      <c r="E23" s="79" t="s">
        <v>89</v>
      </c>
      <c r="F23" s="88" t="s">
        <v>272</v>
      </c>
      <c r="G23" s="269">
        <f>G24+G26</f>
        <v>1827.6</v>
      </c>
      <c r="H23" s="269">
        <f>H24+H26</f>
        <v>1922.6</v>
      </c>
    </row>
    <row r="24" spans="1:8" s="29" customFormat="1" ht="25.5">
      <c r="A24" s="81" t="s">
        <v>271</v>
      </c>
      <c r="B24" s="81" t="s">
        <v>270</v>
      </c>
      <c r="C24" s="81" t="s">
        <v>189</v>
      </c>
      <c r="D24" s="81" t="s">
        <v>108</v>
      </c>
      <c r="E24" s="81" t="s">
        <v>109</v>
      </c>
      <c r="F24" s="87" t="s">
        <v>273</v>
      </c>
      <c r="G24" s="270">
        <f>G25</f>
        <v>1527.6</v>
      </c>
      <c r="H24" s="270">
        <f>H25</f>
        <v>1622.6</v>
      </c>
    </row>
    <row r="25" spans="1:8" ht="38.25">
      <c r="A25" s="83" t="s">
        <v>271</v>
      </c>
      <c r="B25" s="83" t="s">
        <v>274</v>
      </c>
      <c r="C25" s="83" t="s">
        <v>189</v>
      </c>
      <c r="D25" s="83" t="s">
        <v>108</v>
      </c>
      <c r="E25" s="83" t="s">
        <v>109</v>
      </c>
      <c r="F25" s="85" t="s">
        <v>432</v>
      </c>
      <c r="G25" s="271">
        <v>1527.6</v>
      </c>
      <c r="H25" s="271">
        <v>1622.6</v>
      </c>
    </row>
    <row r="26" spans="1:8" s="30" customFormat="1" ht="38.25">
      <c r="A26" s="81" t="s">
        <v>271</v>
      </c>
      <c r="B26" s="81" t="s">
        <v>275</v>
      </c>
      <c r="C26" s="81" t="s">
        <v>189</v>
      </c>
      <c r="D26" s="81" t="s">
        <v>108</v>
      </c>
      <c r="E26" s="81" t="s">
        <v>109</v>
      </c>
      <c r="F26" s="87" t="s">
        <v>175</v>
      </c>
      <c r="G26" s="270">
        <f>G27</f>
        <v>300</v>
      </c>
      <c r="H26" s="270">
        <f>H27</f>
        <v>300</v>
      </c>
    </row>
    <row r="27" spans="1:8" ht="63.75">
      <c r="A27" s="83" t="s">
        <v>271</v>
      </c>
      <c r="B27" s="83" t="s">
        <v>276</v>
      </c>
      <c r="C27" s="83" t="s">
        <v>189</v>
      </c>
      <c r="D27" s="83" t="s">
        <v>108</v>
      </c>
      <c r="E27" s="83" t="s">
        <v>109</v>
      </c>
      <c r="F27" s="89" t="s">
        <v>266</v>
      </c>
      <c r="G27" s="271">
        <f>G28+G29</f>
        <v>300</v>
      </c>
      <c r="H27" s="271">
        <f>H28+H29</f>
        <v>300</v>
      </c>
    </row>
    <row r="28" spans="1:8" ht="76.5">
      <c r="A28" s="83" t="s">
        <v>271</v>
      </c>
      <c r="B28" s="83" t="s">
        <v>826</v>
      </c>
      <c r="C28" s="83" t="s">
        <v>189</v>
      </c>
      <c r="D28" s="83" t="s">
        <v>108</v>
      </c>
      <c r="E28" s="83" t="s">
        <v>109</v>
      </c>
      <c r="F28" s="89" t="s">
        <v>369</v>
      </c>
      <c r="G28" s="271">
        <v>0</v>
      </c>
      <c r="H28" s="271">
        <v>0</v>
      </c>
    </row>
    <row r="29" spans="1:8" ht="65.25" customHeight="1">
      <c r="A29" s="83" t="s">
        <v>271</v>
      </c>
      <c r="B29" s="83" t="s">
        <v>827</v>
      </c>
      <c r="C29" s="83" t="s">
        <v>189</v>
      </c>
      <c r="D29" s="83" t="s">
        <v>108</v>
      </c>
      <c r="E29" s="83" t="s">
        <v>109</v>
      </c>
      <c r="F29" s="89" t="s">
        <v>825</v>
      </c>
      <c r="G29" s="271">
        <v>300</v>
      </c>
      <c r="H29" s="271">
        <v>300</v>
      </c>
    </row>
    <row r="30" spans="1:8" s="11" customFormat="1" ht="38.25">
      <c r="A30" s="79" t="s">
        <v>277</v>
      </c>
      <c r="B30" s="79" t="s">
        <v>87</v>
      </c>
      <c r="C30" s="79" t="s">
        <v>88</v>
      </c>
      <c r="D30" s="79" t="s">
        <v>108</v>
      </c>
      <c r="E30" s="79" t="s">
        <v>89</v>
      </c>
      <c r="F30" s="88" t="s">
        <v>278</v>
      </c>
      <c r="G30" s="269">
        <f>G32+G31</f>
        <v>13579.2</v>
      </c>
      <c r="H30" s="269">
        <f>H32+H31</f>
        <v>13654.1</v>
      </c>
    </row>
    <row r="31" spans="1:8" s="11" customFormat="1" ht="38.25">
      <c r="A31" s="81" t="s">
        <v>277</v>
      </c>
      <c r="B31" s="81" t="s">
        <v>238</v>
      </c>
      <c r="C31" s="81" t="s">
        <v>163</v>
      </c>
      <c r="D31" s="81" t="s">
        <v>108</v>
      </c>
      <c r="E31" s="81" t="s">
        <v>279</v>
      </c>
      <c r="F31" s="87" t="s">
        <v>239</v>
      </c>
      <c r="G31" s="270">
        <v>0</v>
      </c>
      <c r="H31" s="270">
        <v>0</v>
      </c>
    </row>
    <row r="32" spans="1:8" s="30" customFormat="1" ht="76.5">
      <c r="A32" s="81" t="s">
        <v>277</v>
      </c>
      <c r="B32" s="81" t="s">
        <v>280</v>
      </c>
      <c r="C32" s="81" t="s">
        <v>88</v>
      </c>
      <c r="D32" s="81" t="s">
        <v>108</v>
      </c>
      <c r="E32" s="81" t="s">
        <v>279</v>
      </c>
      <c r="F32" s="87" t="s">
        <v>267</v>
      </c>
      <c r="G32" s="270">
        <f>G33+G35</f>
        <v>13579.2</v>
      </c>
      <c r="H32" s="270">
        <f>H33+H35</f>
        <v>13654.1</v>
      </c>
    </row>
    <row r="33" spans="1:8" ht="63.75" customHeight="1">
      <c r="A33" s="83" t="s">
        <v>277</v>
      </c>
      <c r="B33" s="83" t="s">
        <v>828</v>
      </c>
      <c r="C33" s="83" t="s">
        <v>88</v>
      </c>
      <c r="D33" s="83" t="s">
        <v>108</v>
      </c>
      <c r="E33" s="83" t="s">
        <v>279</v>
      </c>
      <c r="F33" s="85" t="s">
        <v>559</v>
      </c>
      <c r="G33" s="271">
        <v>11820</v>
      </c>
      <c r="H33" s="271">
        <v>11820</v>
      </c>
    </row>
    <row r="34" spans="1:8" ht="76.5">
      <c r="A34" s="83" t="s">
        <v>277</v>
      </c>
      <c r="B34" s="83" t="s">
        <v>176</v>
      </c>
      <c r="C34" s="83" t="s">
        <v>88</v>
      </c>
      <c r="D34" s="83" t="s">
        <v>108</v>
      </c>
      <c r="E34" s="83" t="s">
        <v>279</v>
      </c>
      <c r="F34" s="85" t="s">
        <v>313</v>
      </c>
      <c r="G34" s="271">
        <f>G35</f>
        <v>1759.2</v>
      </c>
      <c r="H34" s="271">
        <f>H35</f>
        <v>1834.1</v>
      </c>
    </row>
    <row r="35" spans="1:8" ht="63.75">
      <c r="A35" s="83" t="s">
        <v>277</v>
      </c>
      <c r="B35" s="83" t="s">
        <v>281</v>
      </c>
      <c r="C35" s="83" t="s">
        <v>163</v>
      </c>
      <c r="D35" s="83" t="s">
        <v>108</v>
      </c>
      <c r="E35" s="83" t="s">
        <v>279</v>
      </c>
      <c r="F35" s="90" t="s">
        <v>92</v>
      </c>
      <c r="G35" s="271">
        <v>1759.2</v>
      </c>
      <c r="H35" s="271">
        <v>1834.1</v>
      </c>
    </row>
    <row r="36" spans="1:8" ht="25.5">
      <c r="A36" s="79" t="s">
        <v>95</v>
      </c>
      <c r="B36" s="79" t="s">
        <v>87</v>
      </c>
      <c r="C36" s="79" t="s">
        <v>88</v>
      </c>
      <c r="D36" s="79" t="s">
        <v>108</v>
      </c>
      <c r="E36" s="79" t="s">
        <v>89</v>
      </c>
      <c r="F36" s="88" t="s">
        <v>64</v>
      </c>
      <c r="G36" s="269">
        <f>G37+G42</f>
        <v>698.7</v>
      </c>
      <c r="H36" s="269">
        <f>H37+H42</f>
        <v>749</v>
      </c>
    </row>
    <row r="37" spans="1:8" ht="15">
      <c r="A37" s="83" t="s">
        <v>95</v>
      </c>
      <c r="B37" s="83" t="s">
        <v>96</v>
      </c>
      <c r="C37" s="83" t="s">
        <v>189</v>
      </c>
      <c r="D37" s="83" t="s">
        <v>108</v>
      </c>
      <c r="E37" s="83" t="s">
        <v>279</v>
      </c>
      <c r="F37" s="85" t="s">
        <v>67</v>
      </c>
      <c r="G37" s="271">
        <f>G38+G39+G40+G41</f>
        <v>697.6</v>
      </c>
      <c r="H37" s="271">
        <f>H38+H39+H40+H41</f>
        <v>747.8</v>
      </c>
    </row>
    <row r="38" spans="1:8" ht="25.5">
      <c r="A38" s="83" t="s">
        <v>95</v>
      </c>
      <c r="B38" s="83" t="s">
        <v>829</v>
      </c>
      <c r="C38" s="83" t="s">
        <v>189</v>
      </c>
      <c r="D38" s="83" t="s">
        <v>108</v>
      </c>
      <c r="E38" s="83" t="s">
        <v>279</v>
      </c>
      <c r="F38" s="85" t="s">
        <v>370</v>
      </c>
      <c r="G38" s="271">
        <v>213.9</v>
      </c>
      <c r="H38" s="271">
        <v>228.9</v>
      </c>
    </row>
    <row r="39" spans="1:8" ht="25.5">
      <c r="A39" s="83" t="s">
        <v>95</v>
      </c>
      <c r="B39" s="83" t="s">
        <v>240</v>
      </c>
      <c r="C39" s="83" t="s">
        <v>189</v>
      </c>
      <c r="D39" s="83" t="s">
        <v>108</v>
      </c>
      <c r="E39" s="83" t="s">
        <v>279</v>
      </c>
      <c r="F39" s="85" t="s">
        <v>241</v>
      </c>
      <c r="G39" s="271">
        <v>5.4</v>
      </c>
      <c r="H39" s="271">
        <v>5.8</v>
      </c>
    </row>
    <row r="40" spans="1:8" ht="15">
      <c r="A40" s="83" t="s">
        <v>95</v>
      </c>
      <c r="B40" s="83" t="s">
        <v>242</v>
      </c>
      <c r="C40" s="83" t="s">
        <v>189</v>
      </c>
      <c r="D40" s="83" t="s">
        <v>108</v>
      </c>
      <c r="E40" s="83" t="s">
        <v>279</v>
      </c>
      <c r="F40" s="85" t="s">
        <v>243</v>
      </c>
      <c r="G40" s="271">
        <v>53.5</v>
      </c>
      <c r="H40" s="271">
        <v>57.2</v>
      </c>
    </row>
    <row r="41" spans="1:8" ht="15">
      <c r="A41" s="83" t="s">
        <v>95</v>
      </c>
      <c r="B41" s="83" t="s">
        <v>244</v>
      </c>
      <c r="C41" s="83" t="s">
        <v>189</v>
      </c>
      <c r="D41" s="83" t="s">
        <v>108</v>
      </c>
      <c r="E41" s="83" t="s">
        <v>279</v>
      </c>
      <c r="F41" s="85" t="s">
        <v>245</v>
      </c>
      <c r="G41" s="271">
        <v>424.8</v>
      </c>
      <c r="H41" s="271">
        <v>455.9</v>
      </c>
    </row>
    <row r="42" spans="1:8" ht="15">
      <c r="A42" s="83" t="s">
        <v>95</v>
      </c>
      <c r="B42" s="83" t="s">
        <v>107</v>
      </c>
      <c r="C42" s="83" t="s">
        <v>88</v>
      </c>
      <c r="D42" s="83" t="s">
        <v>108</v>
      </c>
      <c r="E42" s="83" t="s">
        <v>279</v>
      </c>
      <c r="F42" s="85" t="s">
        <v>246</v>
      </c>
      <c r="G42" s="271">
        <f>G43</f>
        <v>1.1</v>
      </c>
      <c r="H42" s="271">
        <f>H43</f>
        <v>1.2</v>
      </c>
    </row>
    <row r="43" spans="1:8" ht="38.25">
      <c r="A43" s="83" t="s">
        <v>95</v>
      </c>
      <c r="B43" s="83" t="s">
        <v>84</v>
      </c>
      <c r="C43" s="83" t="s">
        <v>88</v>
      </c>
      <c r="D43" s="83" t="s">
        <v>108</v>
      </c>
      <c r="E43" s="83" t="s">
        <v>279</v>
      </c>
      <c r="F43" s="85" t="s">
        <v>247</v>
      </c>
      <c r="G43" s="271">
        <v>1.1</v>
      </c>
      <c r="H43" s="271">
        <v>1.2</v>
      </c>
    </row>
    <row r="44" spans="1:8" ht="25.5">
      <c r="A44" s="79" t="s">
        <v>248</v>
      </c>
      <c r="B44" s="79" t="s">
        <v>87</v>
      </c>
      <c r="C44" s="79" t="s">
        <v>88</v>
      </c>
      <c r="D44" s="79" t="s">
        <v>108</v>
      </c>
      <c r="E44" s="79" t="s">
        <v>89</v>
      </c>
      <c r="F44" s="88" t="s">
        <v>249</v>
      </c>
      <c r="G44" s="269">
        <f>G47+G50</f>
        <v>0</v>
      </c>
      <c r="H44" s="269">
        <f>H47+H50</f>
        <v>0</v>
      </c>
    </row>
    <row r="45" spans="1:8" ht="15">
      <c r="A45" s="83" t="s">
        <v>248</v>
      </c>
      <c r="B45" s="83" t="s">
        <v>96</v>
      </c>
      <c r="C45" s="83" t="s">
        <v>88</v>
      </c>
      <c r="D45" s="83" t="s">
        <v>108</v>
      </c>
      <c r="E45" s="83" t="s">
        <v>250</v>
      </c>
      <c r="F45" s="85" t="s">
        <v>251</v>
      </c>
      <c r="G45" s="271">
        <f>G46</f>
        <v>0</v>
      </c>
      <c r="H45" s="271">
        <f>H46</f>
        <v>0</v>
      </c>
    </row>
    <row r="46" spans="1:8" ht="15">
      <c r="A46" s="83" t="s">
        <v>248</v>
      </c>
      <c r="B46" s="83" t="s">
        <v>252</v>
      </c>
      <c r="C46" s="83" t="s">
        <v>88</v>
      </c>
      <c r="D46" s="83" t="s">
        <v>108</v>
      </c>
      <c r="E46" s="83" t="s">
        <v>250</v>
      </c>
      <c r="F46" s="132" t="s">
        <v>253</v>
      </c>
      <c r="G46" s="271">
        <f>G47</f>
        <v>0</v>
      </c>
      <c r="H46" s="271">
        <f>H47</f>
        <v>0</v>
      </c>
    </row>
    <row r="47" spans="1:8" ht="26.25">
      <c r="A47" s="83" t="s">
        <v>248</v>
      </c>
      <c r="B47" s="83" t="s">
        <v>254</v>
      </c>
      <c r="C47" s="83" t="s">
        <v>163</v>
      </c>
      <c r="D47" s="83" t="s">
        <v>108</v>
      </c>
      <c r="E47" s="83" t="s">
        <v>250</v>
      </c>
      <c r="F47" s="132" t="s">
        <v>255</v>
      </c>
      <c r="G47" s="271">
        <v>0</v>
      </c>
      <c r="H47" s="271">
        <v>0</v>
      </c>
    </row>
    <row r="48" spans="1:8" ht="12.75" customHeight="1">
      <c r="A48" s="83" t="s">
        <v>248</v>
      </c>
      <c r="B48" s="83" t="s">
        <v>107</v>
      </c>
      <c r="C48" s="83" t="s">
        <v>88</v>
      </c>
      <c r="D48" s="83" t="s">
        <v>108</v>
      </c>
      <c r="E48" s="83" t="s">
        <v>250</v>
      </c>
      <c r="F48" s="132" t="s">
        <v>78</v>
      </c>
      <c r="G48" s="271">
        <f>G49</f>
        <v>0</v>
      </c>
      <c r="H48" s="271">
        <f>H49</f>
        <v>0</v>
      </c>
    </row>
    <row r="49" spans="1:8" ht="12" customHeight="1">
      <c r="A49" s="83" t="s">
        <v>248</v>
      </c>
      <c r="B49" s="83" t="s">
        <v>82</v>
      </c>
      <c r="C49" s="83" t="s">
        <v>88</v>
      </c>
      <c r="D49" s="83" t="s">
        <v>108</v>
      </c>
      <c r="E49" s="83" t="s">
        <v>250</v>
      </c>
      <c r="F49" s="132" t="s">
        <v>79</v>
      </c>
      <c r="G49" s="271">
        <f>G50</f>
        <v>0</v>
      </c>
      <c r="H49" s="271">
        <f>H50</f>
        <v>0</v>
      </c>
    </row>
    <row r="50" spans="1:8" ht="26.25">
      <c r="A50" s="83" t="s">
        <v>248</v>
      </c>
      <c r="B50" s="83" t="s">
        <v>81</v>
      </c>
      <c r="C50" s="83" t="s">
        <v>163</v>
      </c>
      <c r="D50" s="83" t="s">
        <v>108</v>
      </c>
      <c r="E50" s="83" t="s">
        <v>250</v>
      </c>
      <c r="F50" s="132" t="s">
        <v>80</v>
      </c>
      <c r="G50" s="271">
        <v>0</v>
      </c>
      <c r="H50" s="271">
        <v>0</v>
      </c>
    </row>
    <row r="51" spans="1:8" ht="25.5">
      <c r="A51" s="79" t="s">
        <v>68</v>
      </c>
      <c r="B51" s="79" t="s">
        <v>87</v>
      </c>
      <c r="C51" s="79" t="s">
        <v>88</v>
      </c>
      <c r="D51" s="79" t="s">
        <v>108</v>
      </c>
      <c r="E51" s="79" t="s">
        <v>89</v>
      </c>
      <c r="F51" s="88" t="s">
        <v>460</v>
      </c>
      <c r="G51" s="269">
        <f>G52+G57</f>
        <v>889</v>
      </c>
      <c r="H51" s="269">
        <f>H52+H57</f>
        <v>659</v>
      </c>
    </row>
    <row r="52" spans="1:8" s="30" customFormat="1" ht="66" customHeight="1">
      <c r="A52" s="81" t="s">
        <v>68</v>
      </c>
      <c r="B52" s="81" t="s">
        <v>107</v>
      </c>
      <c r="C52" s="81" t="s">
        <v>88</v>
      </c>
      <c r="D52" s="81" t="s">
        <v>108</v>
      </c>
      <c r="E52" s="81" t="s">
        <v>89</v>
      </c>
      <c r="F52" s="87" t="s">
        <v>818</v>
      </c>
      <c r="G52" s="270">
        <f>G55+G53</f>
        <v>524</v>
      </c>
      <c r="H52" s="270">
        <f>H55+H53</f>
        <v>284</v>
      </c>
    </row>
    <row r="53" spans="1:8" s="30" customFormat="1" ht="76.5">
      <c r="A53" s="81" t="s">
        <v>68</v>
      </c>
      <c r="B53" s="81" t="s">
        <v>314</v>
      </c>
      <c r="C53" s="81" t="s">
        <v>163</v>
      </c>
      <c r="D53" s="81" t="s">
        <v>108</v>
      </c>
      <c r="E53" s="81" t="s">
        <v>849</v>
      </c>
      <c r="F53" s="87" t="s">
        <v>850</v>
      </c>
      <c r="G53" s="270">
        <f>G54</f>
        <v>0</v>
      </c>
      <c r="H53" s="270">
        <f>H54</f>
        <v>0</v>
      </c>
    </row>
    <row r="54" spans="1:8" s="30" customFormat="1" ht="76.5">
      <c r="A54" s="81" t="s">
        <v>68</v>
      </c>
      <c r="B54" s="81" t="s">
        <v>316</v>
      </c>
      <c r="C54" s="81" t="s">
        <v>163</v>
      </c>
      <c r="D54" s="81" t="s">
        <v>108</v>
      </c>
      <c r="E54" s="81" t="s">
        <v>849</v>
      </c>
      <c r="F54" s="87" t="s">
        <v>310</v>
      </c>
      <c r="G54" s="270">
        <v>0</v>
      </c>
      <c r="H54" s="270">
        <v>0</v>
      </c>
    </row>
    <row r="55" spans="1:8" ht="89.25">
      <c r="A55" s="83" t="s">
        <v>68</v>
      </c>
      <c r="B55" s="83" t="s">
        <v>314</v>
      </c>
      <c r="C55" s="83" t="s">
        <v>163</v>
      </c>
      <c r="D55" s="83" t="s">
        <v>108</v>
      </c>
      <c r="E55" s="83" t="s">
        <v>461</v>
      </c>
      <c r="F55" s="85" t="s">
        <v>315</v>
      </c>
      <c r="G55" s="271">
        <f>G56</f>
        <v>524</v>
      </c>
      <c r="H55" s="271">
        <f>H56</f>
        <v>284</v>
      </c>
    </row>
    <row r="56" spans="1:8" ht="76.5">
      <c r="A56" s="83" t="s">
        <v>68</v>
      </c>
      <c r="B56" s="83" t="s">
        <v>316</v>
      </c>
      <c r="C56" s="83" t="s">
        <v>163</v>
      </c>
      <c r="D56" s="83" t="s">
        <v>108</v>
      </c>
      <c r="E56" s="83" t="s">
        <v>461</v>
      </c>
      <c r="F56" s="91" t="s">
        <v>791</v>
      </c>
      <c r="G56" s="271">
        <v>524</v>
      </c>
      <c r="H56" s="271">
        <v>284</v>
      </c>
    </row>
    <row r="57" spans="1:8" ht="51">
      <c r="A57" s="83" t="s">
        <v>68</v>
      </c>
      <c r="B57" s="83" t="s">
        <v>462</v>
      </c>
      <c r="C57" s="83" t="s">
        <v>88</v>
      </c>
      <c r="D57" s="83" t="s">
        <v>108</v>
      </c>
      <c r="E57" s="83" t="s">
        <v>463</v>
      </c>
      <c r="F57" s="91" t="s">
        <v>318</v>
      </c>
      <c r="G57" s="271">
        <f>G58</f>
        <v>365</v>
      </c>
      <c r="H57" s="271">
        <f>H58</f>
        <v>375</v>
      </c>
    </row>
    <row r="58" spans="1:8" ht="25.5">
      <c r="A58" s="83" t="s">
        <v>68</v>
      </c>
      <c r="B58" s="83" t="s">
        <v>464</v>
      </c>
      <c r="C58" s="83" t="s">
        <v>88</v>
      </c>
      <c r="D58" s="83" t="s">
        <v>108</v>
      </c>
      <c r="E58" s="83" t="s">
        <v>463</v>
      </c>
      <c r="F58" s="90" t="s">
        <v>792</v>
      </c>
      <c r="G58" s="271">
        <f>G59</f>
        <v>365</v>
      </c>
      <c r="H58" s="271">
        <f>H59</f>
        <v>375</v>
      </c>
    </row>
    <row r="59" spans="1:8" ht="38.25">
      <c r="A59" s="83" t="s">
        <v>68</v>
      </c>
      <c r="B59" s="83" t="s">
        <v>319</v>
      </c>
      <c r="C59" s="83" t="s">
        <v>195</v>
      </c>
      <c r="D59" s="83" t="s">
        <v>108</v>
      </c>
      <c r="E59" s="83" t="s">
        <v>463</v>
      </c>
      <c r="F59" s="90" t="s">
        <v>204</v>
      </c>
      <c r="G59" s="271">
        <v>365</v>
      </c>
      <c r="H59" s="271">
        <v>375</v>
      </c>
    </row>
    <row r="60" spans="1:8" s="11" customFormat="1" ht="14.25">
      <c r="A60" s="79" t="s">
        <v>465</v>
      </c>
      <c r="B60" s="79" t="s">
        <v>87</v>
      </c>
      <c r="C60" s="79" t="s">
        <v>88</v>
      </c>
      <c r="D60" s="79" t="s">
        <v>108</v>
      </c>
      <c r="E60" s="79" t="s">
        <v>89</v>
      </c>
      <c r="F60" s="92" t="s">
        <v>466</v>
      </c>
      <c r="G60" s="269">
        <f>G61+G63+G64+G66+G70+G72+G71+G77+G76</f>
        <v>2571.1</v>
      </c>
      <c r="H60" s="269">
        <f>H61+H63+H64+H66+H70+H72+H71+H77+H76</f>
        <v>2697.1</v>
      </c>
    </row>
    <row r="61" spans="1:8" s="29" customFormat="1" ht="25.5">
      <c r="A61" s="81" t="s">
        <v>465</v>
      </c>
      <c r="B61" s="81" t="s">
        <v>270</v>
      </c>
      <c r="C61" s="81" t="s">
        <v>88</v>
      </c>
      <c r="D61" s="81" t="s">
        <v>108</v>
      </c>
      <c r="E61" s="81" t="s">
        <v>467</v>
      </c>
      <c r="F61" s="87" t="s">
        <v>468</v>
      </c>
      <c r="G61" s="270">
        <f>G62</f>
        <v>15</v>
      </c>
      <c r="H61" s="270">
        <f>H62</f>
        <v>16</v>
      </c>
    </row>
    <row r="62" spans="1:8" ht="102">
      <c r="A62" s="83" t="s">
        <v>465</v>
      </c>
      <c r="B62" s="83" t="s">
        <v>274</v>
      </c>
      <c r="C62" s="83" t="s">
        <v>189</v>
      </c>
      <c r="D62" s="83" t="s">
        <v>108</v>
      </c>
      <c r="E62" s="83" t="s">
        <v>467</v>
      </c>
      <c r="F62" s="85" t="s">
        <v>793</v>
      </c>
      <c r="G62" s="271">
        <v>15</v>
      </c>
      <c r="H62" s="271">
        <v>16</v>
      </c>
    </row>
    <row r="63" spans="1:8" s="29" customFormat="1" ht="63.75">
      <c r="A63" s="81" t="s">
        <v>465</v>
      </c>
      <c r="B63" s="81" t="s">
        <v>462</v>
      </c>
      <c r="C63" s="81" t="s">
        <v>189</v>
      </c>
      <c r="D63" s="81" t="s">
        <v>108</v>
      </c>
      <c r="E63" s="81" t="s">
        <v>467</v>
      </c>
      <c r="F63" s="87" t="s">
        <v>101</v>
      </c>
      <c r="G63" s="270">
        <v>0</v>
      </c>
      <c r="H63" s="270">
        <v>0</v>
      </c>
    </row>
    <row r="64" spans="1:8" s="29" customFormat="1" ht="25.5">
      <c r="A64" s="81" t="s">
        <v>465</v>
      </c>
      <c r="B64" s="81" t="s">
        <v>794</v>
      </c>
      <c r="C64" s="81" t="s">
        <v>88</v>
      </c>
      <c r="D64" s="81" t="s">
        <v>108</v>
      </c>
      <c r="E64" s="81" t="s">
        <v>467</v>
      </c>
      <c r="F64" s="87" t="s">
        <v>795</v>
      </c>
      <c r="G64" s="270">
        <f>G65</f>
        <v>1</v>
      </c>
      <c r="H64" s="270">
        <f>H65</f>
        <v>1</v>
      </c>
    </row>
    <row r="65" spans="1:8" ht="27.75" customHeight="1">
      <c r="A65" s="83" t="s">
        <v>465</v>
      </c>
      <c r="B65" s="83" t="s">
        <v>102</v>
      </c>
      <c r="C65" s="83" t="s">
        <v>163</v>
      </c>
      <c r="D65" s="83" t="s">
        <v>108</v>
      </c>
      <c r="E65" s="83" t="s">
        <v>467</v>
      </c>
      <c r="F65" s="85" t="s">
        <v>104</v>
      </c>
      <c r="G65" s="271">
        <v>1</v>
      </c>
      <c r="H65" s="271">
        <v>1</v>
      </c>
    </row>
    <row r="66" spans="1:8" s="30" customFormat="1" ht="89.25">
      <c r="A66" s="81" t="s">
        <v>465</v>
      </c>
      <c r="B66" s="81" t="s">
        <v>103</v>
      </c>
      <c r="C66" s="81" t="s">
        <v>88</v>
      </c>
      <c r="D66" s="81" t="s">
        <v>108</v>
      </c>
      <c r="E66" s="81" t="s">
        <v>467</v>
      </c>
      <c r="F66" s="87" t="s">
        <v>320</v>
      </c>
      <c r="G66" s="270">
        <f>G67+G69+G68</f>
        <v>280</v>
      </c>
      <c r="H66" s="270">
        <f>H67+H69+H68</f>
        <v>294</v>
      </c>
    </row>
    <row r="67" spans="1:8" ht="27.75" customHeight="1">
      <c r="A67" s="83" t="s">
        <v>465</v>
      </c>
      <c r="B67" s="83" t="s">
        <v>177</v>
      </c>
      <c r="C67" s="83" t="s">
        <v>189</v>
      </c>
      <c r="D67" s="83" t="s">
        <v>108</v>
      </c>
      <c r="E67" s="83" t="s">
        <v>467</v>
      </c>
      <c r="F67" s="85" t="s">
        <v>796</v>
      </c>
      <c r="G67" s="271">
        <v>250</v>
      </c>
      <c r="H67" s="271">
        <v>262.5</v>
      </c>
    </row>
    <row r="68" spans="1:8" ht="27.75" customHeight="1">
      <c r="A68" s="83" t="s">
        <v>465</v>
      </c>
      <c r="B68" s="83" t="s">
        <v>256</v>
      </c>
      <c r="C68" s="83" t="s">
        <v>189</v>
      </c>
      <c r="D68" s="83" t="s">
        <v>108</v>
      </c>
      <c r="E68" s="83" t="s">
        <v>467</v>
      </c>
      <c r="F68" s="85" t="s">
        <v>257</v>
      </c>
      <c r="G68" s="271">
        <v>10</v>
      </c>
      <c r="H68" s="271">
        <v>10.5</v>
      </c>
    </row>
    <row r="69" spans="1:8" ht="25.5">
      <c r="A69" s="83" t="s">
        <v>465</v>
      </c>
      <c r="B69" s="83" t="s">
        <v>178</v>
      </c>
      <c r="C69" s="83" t="s">
        <v>189</v>
      </c>
      <c r="D69" s="83" t="s">
        <v>108</v>
      </c>
      <c r="E69" s="83" t="s">
        <v>467</v>
      </c>
      <c r="F69" s="85" t="s">
        <v>434</v>
      </c>
      <c r="G69" s="271">
        <v>20</v>
      </c>
      <c r="H69" s="271">
        <v>21</v>
      </c>
    </row>
    <row r="70" spans="1:8" s="30" customFormat="1" ht="25.5">
      <c r="A70" s="81" t="s">
        <v>465</v>
      </c>
      <c r="B70" s="81" t="s">
        <v>435</v>
      </c>
      <c r="C70" s="81" t="s">
        <v>189</v>
      </c>
      <c r="D70" s="81" t="s">
        <v>108</v>
      </c>
      <c r="E70" s="81" t="s">
        <v>467</v>
      </c>
      <c r="F70" s="87" t="s">
        <v>805</v>
      </c>
      <c r="G70" s="270">
        <v>25</v>
      </c>
      <c r="H70" s="270">
        <v>26.5</v>
      </c>
    </row>
    <row r="71" spans="1:8" s="30" customFormat="1" ht="51">
      <c r="A71" s="81" t="s">
        <v>465</v>
      </c>
      <c r="B71" s="81" t="s">
        <v>436</v>
      </c>
      <c r="C71" s="81" t="s">
        <v>189</v>
      </c>
      <c r="D71" s="81" t="s">
        <v>108</v>
      </c>
      <c r="E71" s="81" t="s">
        <v>467</v>
      </c>
      <c r="F71" s="87" t="s">
        <v>815</v>
      </c>
      <c r="G71" s="270">
        <v>35</v>
      </c>
      <c r="H71" s="270">
        <v>36.7</v>
      </c>
    </row>
    <row r="72" spans="1:8" s="30" customFormat="1" ht="25.5">
      <c r="A72" s="81" t="s">
        <v>465</v>
      </c>
      <c r="B72" s="81" t="s">
        <v>437</v>
      </c>
      <c r="C72" s="81" t="s">
        <v>189</v>
      </c>
      <c r="D72" s="81" t="s">
        <v>108</v>
      </c>
      <c r="E72" s="81" t="s">
        <v>467</v>
      </c>
      <c r="F72" s="87" t="s">
        <v>816</v>
      </c>
      <c r="G72" s="270">
        <f>G73+G75</f>
        <v>1100</v>
      </c>
      <c r="H72" s="270">
        <f>H73+H75</f>
        <v>1155</v>
      </c>
    </row>
    <row r="73" spans="1:8" s="125" customFormat="1" ht="38.25">
      <c r="A73" s="123" t="s">
        <v>465</v>
      </c>
      <c r="B73" s="123" t="s">
        <v>830</v>
      </c>
      <c r="C73" s="123" t="s">
        <v>189</v>
      </c>
      <c r="D73" s="123" t="s">
        <v>108</v>
      </c>
      <c r="E73" s="123" t="s">
        <v>467</v>
      </c>
      <c r="F73" s="124" t="s">
        <v>833</v>
      </c>
      <c r="G73" s="272">
        <f>G74</f>
        <v>0</v>
      </c>
      <c r="H73" s="272">
        <f>H74</f>
        <v>0</v>
      </c>
    </row>
    <row r="74" spans="1:8" s="125" customFormat="1" ht="51">
      <c r="A74" s="123" t="s">
        <v>831</v>
      </c>
      <c r="B74" s="123" t="s">
        <v>832</v>
      </c>
      <c r="C74" s="123" t="s">
        <v>189</v>
      </c>
      <c r="D74" s="123" t="s">
        <v>108</v>
      </c>
      <c r="E74" s="123" t="s">
        <v>467</v>
      </c>
      <c r="F74" s="124" t="s">
        <v>847</v>
      </c>
      <c r="G74" s="272">
        <v>0</v>
      </c>
      <c r="H74" s="272">
        <v>0</v>
      </c>
    </row>
    <row r="75" spans="1:8" s="125" customFormat="1" ht="38.25">
      <c r="A75" s="123" t="s">
        <v>831</v>
      </c>
      <c r="B75" s="123" t="s">
        <v>258</v>
      </c>
      <c r="C75" s="123" t="s">
        <v>189</v>
      </c>
      <c r="D75" s="123" t="s">
        <v>108</v>
      </c>
      <c r="E75" s="123" t="s">
        <v>467</v>
      </c>
      <c r="F75" s="124" t="s">
        <v>259</v>
      </c>
      <c r="G75" s="272">
        <v>1100</v>
      </c>
      <c r="H75" s="272">
        <v>1155</v>
      </c>
    </row>
    <row r="76" spans="1:8" s="121" customFormat="1" ht="63.75">
      <c r="A76" s="141" t="s">
        <v>465</v>
      </c>
      <c r="B76" s="141" t="s">
        <v>851</v>
      </c>
      <c r="C76" s="141" t="s">
        <v>189</v>
      </c>
      <c r="D76" s="141" t="s">
        <v>108</v>
      </c>
      <c r="E76" s="141" t="s">
        <v>467</v>
      </c>
      <c r="F76" s="142" t="s">
        <v>287</v>
      </c>
      <c r="G76" s="273">
        <v>2</v>
      </c>
      <c r="H76" s="273">
        <v>2.1</v>
      </c>
    </row>
    <row r="77" spans="1:8" s="30" customFormat="1" ht="25.5">
      <c r="A77" s="81" t="s">
        <v>465</v>
      </c>
      <c r="B77" s="81" t="s">
        <v>797</v>
      </c>
      <c r="C77" s="81" t="s">
        <v>88</v>
      </c>
      <c r="D77" s="81" t="s">
        <v>108</v>
      </c>
      <c r="E77" s="81" t="s">
        <v>467</v>
      </c>
      <c r="F77" s="87" t="s">
        <v>798</v>
      </c>
      <c r="G77" s="270">
        <f>G78</f>
        <v>1113.1</v>
      </c>
      <c r="H77" s="270">
        <f>H78</f>
        <v>1165.8</v>
      </c>
    </row>
    <row r="78" spans="1:8" ht="38.25">
      <c r="A78" s="83" t="s">
        <v>465</v>
      </c>
      <c r="B78" s="83" t="s">
        <v>438</v>
      </c>
      <c r="C78" s="83" t="s">
        <v>163</v>
      </c>
      <c r="D78" s="83" t="s">
        <v>108</v>
      </c>
      <c r="E78" s="83" t="s">
        <v>467</v>
      </c>
      <c r="F78" s="85" t="s">
        <v>800</v>
      </c>
      <c r="G78" s="271">
        <v>1113.1</v>
      </c>
      <c r="H78" s="271">
        <v>1165.8</v>
      </c>
    </row>
    <row r="79" spans="1:8" s="11" customFormat="1" ht="14.25">
      <c r="A79" s="79"/>
      <c r="B79" s="79"/>
      <c r="C79" s="79"/>
      <c r="D79" s="79"/>
      <c r="E79" s="79"/>
      <c r="F79" s="93" t="s">
        <v>97</v>
      </c>
      <c r="G79" s="274">
        <f>G80</f>
        <v>278886</v>
      </c>
      <c r="H79" s="274">
        <f>H80</f>
        <v>269595</v>
      </c>
    </row>
    <row r="80" spans="1:8" s="11" customFormat="1" ht="38.25">
      <c r="A80" s="79" t="s">
        <v>439</v>
      </c>
      <c r="B80" s="79" t="s">
        <v>87</v>
      </c>
      <c r="C80" s="79" t="s">
        <v>88</v>
      </c>
      <c r="D80" s="79" t="s">
        <v>108</v>
      </c>
      <c r="E80" s="79" t="s">
        <v>89</v>
      </c>
      <c r="F80" s="93" t="s">
        <v>799</v>
      </c>
      <c r="G80" s="274">
        <f>G81+G86+G89+G104</f>
        <v>278886</v>
      </c>
      <c r="H80" s="274">
        <f>H81+H86+H89+H104</f>
        <v>269595</v>
      </c>
    </row>
    <row r="81" spans="1:8" s="11" customFormat="1" ht="25.5">
      <c r="A81" s="117">
        <v>202</v>
      </c>
      <c r="B81" s="94" t="s">
        <v>96</v>
      </c>
      <c r="C81" s="94" t="s">
        <v>88</v>
      </c>
      <c r="D81" s="94" t="s">
        <v>108</v>
      </c>
      <c r="E81" s="94" t="s">
        <v>440</v>
      </c>
      <c r="F81" s="95" t="s">
        <v>606</v>
      </c>
      <c r="G81" s="269">
        <f>G82+G84</f>
        <v>103538</v>
      </c>
      <c r="H81" s="269">
        <f>H82+H84</f>
        <v>96247</v>
      </c>
    </row>
    <row r="82" spans="1:8" s="35" customFormat="1" ht="15" customHeight="1">
      <c r="A82" s="118" t="s">
        <v>439</v>
      </c>
      <c r="B82" s="64" t="s">
        <v>441</v>
      </c>
      <c r="C82" s="64" t="s">
        <v>88</v>
      </c>
      <c r="D82" s="64" t="s">
        <v>108</v>
      </c>
      <c r="E82" s="64" t="s">
        <v>440</v>
      </c>
      <c r="F82" s="96" t="s">
        <v>171</v>
      </c>
      <c r="G82" s="275">
        <f>G83</f>
        <v>65279</v>
      </c>
      <c r="H82" s="275">
        <f>H83</f>
        <v>60282</v>
      </c>
    </row>
    <row r="83" spans="1:8" ht="25.5">
      <c r="A83" s="83" t="s">
        <v>439</v>
      </c>
      <c r="B83" s="83" t="s">
        <v>441</v>
      </c>
      <c r="C83" s="83" t="s">
        <v>163</v>
      </c>
      <c r="D83" s="83" t="s">
        <v>108</v>
      </c>
      <c r="E83" s="83" t="s">
        <v>440</v>
      </c>
      <c r="F83" s="90" t="s">
        <v>787</v>
      </c>
      <c r="G83" s="271">
        <v>65279</v>
      </c>
      <c r="H83" s="271">
        <v>60282</v>
      </c>
    </row>
    <row r="84" spans="1:8" s="29" customFormat="1" ht="27">
      <c r="A84" s="97" t="s">
        <v>439</v>
      </c>
      <c r="B84" s="97" t="s">
        <v>442</v>
      </c>
      <c r="C84" s="97" t="s">
        <v>88</v>
      </c>
      <c r="D84" s="97" t="s">
        <v>108</v>
      </c>
      <c r="E84" s="97" t="s">
        <v>440</v>
      </c>
      <c r="F84" s="98" t="s">
        <v>205</v>
      </c>
      <c r="G84" s="275">
        <f>G85</f>
        <v>38259</v>
      </c>
      <c r="H84" s="275">
        <f>H85</f>
        <v>35965</v>
      </c>
    </row>
    <row r="85" spans="1:8" ht="38.25">
      <c r="A85" s="83" t="s">
        <v>439</v>
      </c>
      <c r="B85" s="83" t="s">
        <v>442</v>
      </c>
      <c r="C85" s="83" t="s">
        <v>163</v>
      </c>
      <c r="D85" s="83" t="s">
        <v>108</v>
      </c>
      <c r="E85" s="83" t="s">
        <v>440</v>
      </c>
      <c r="F85" s="90" t="s">
        <v>216</v>
      </c>
      <c r="G85" s="271">
        <v>38259</v>
      </c>
      <c r="H85" s="271">
        <v>35965</v>
      </c>
    </row>
    <row r="86" spans="1:8" s="11" customFormat="1" ht="25.5">
      <c r="A86" s="99">
        <v>202</v>
      </c>
      <c r="B86" s="99" t="s">
        <v>107</v>
      </c>
      <c r="C86" s="99" t="s">
        <v>88</v>
      </c>
      <c r="D86" s="99" t="s">
        <v>108</v>
      </c>
      <c r="E86" s="99">
        <v>151</v>
      </c>
      <c r="F86" s="140" t="s">
        <v>443</v>
      </c>
      <c r="G86" s="269">
        <f>G87</f>
        <v>0</v>
      </c>
      <c r="H86" s="269">
        <f>H87</f>
        <v>0</v>
      </c>
    </row>
    <row r="87" spans="1:8" s="29" customFormat="1" ht="15">
      <c r="A87" s="100">
        <v>202</v>
      </c>
      <c r="B87" s="100" t="s">
        <v>444</v>
      </c>
      <c r="C87" s="100" t="s">
        <v>88</v>
      </c>
      <c r="D87" s="100" t="s">
        <v>108</v>
      </c>
      <c r="E87" s="100">
        <v>151</v>
      </c>
      <c r="F87" s="101" t="s">
        <v>803</v>
      </c>
      <c r="G87" s="275">
        <f>G88</f>
        <v>0</v>
      </c>
      <c r="H87" s="275">
        <f>H88</f>
        <v>0</v>
      </c>
    </row>
    <row r="88" spans="1:8" ht="15">
      <c r="A88" s="102" t="s">
        <v>439</v>
      </c>
      <c r="B88" s="102" t="s">
        <v>444</v>
      </c>
      <c r="C88" s="102" t="s">
        <v>163</v>
      </c>
      <c r="D88" s="102" t="s">
        <v>108</v>
      </c>
      <c r="E88" s="102" t="s">
        <v>440</v>
      </c>
      <c r="F88" s="56" t="s">
        <v>199</v>
      </c>
      <c r="G88" s="271">
        <v>0</v>
      </c>
      <c r="H88" s="271">
        <v>0</v>
      </c>
    </row>
    <row r="89" spans="1:8" ht="25.5">
      <c r="A89" s="99">
        <v>202</v>
      </c>
      <c r="B89" s="99" t="s">
        <v>270</v>
      </c>
      <c r="C89" s="99" t="s">
        <v>88</v>
      </c>
      <c r="D89" s="99" t="s">
        <v>108</v>
      </c>
      <c r="E89" s="99">
        <v>151</v>
      </c>
      <c r="F89" s="86" t="s">
        <v>260</v>
      </c>
      <c r="G89" s="269">
        <f>G90+G93+G99+G101</f>
        <v>171715.1</v>
      </c>
      <c r="H89" s="269">
        <f>H90+H93+H99+H101</f>
        <v>171715.1</v>
      </c>
    </row>
    <row r="90" spans="1:8" s="30" customFormat="1" ht="26.25" customHeight="1">
      <c r="A90" s="103" t="s">
        <v>439</v>
      </c>
      <c r="B90" s="103" t="s">
        <v>445</v>
      </c>
      <c r="C90" s="103" t="s">
        <v>88</v>
      </c>
      <c r="D90" s="103" t="s">
        <v>108</v>
      </c>
      <c r="E90" s="103" t="s">
        <v>440</v>
      </c>
      <c r="F90" s="84" t="s">
        <v>201</v>
      </c>
      <c r="G90" s="270">
        <f>G92+G91</f>
        <v>119</v>
      </c>
      <c r="H90" s="270">
        <f>H92+H91</f>
        <v>119</v>
      </c>
    </row>
    <row r="91" spans="1:8" s="30" customFormat="1" ht="38.25">
      <c r="A91" s="102">
        <v>202</v>
      </c>
      <c r="B91" s="102" t="s">
        <v>445</v>
      </c>
      <c r="C91" s="102" t="s">
        <v>163</v>
      </c>
      <c r="D91" s="102" t="s">
        <v>108</v>
      </c>
      <c r="E91" s="102">
        <v>151</v>
      </c>
      <c r="F91" s="84" t="s">
        <v>48</v>
      </c>
      <c r="G91" s="271">
        <v>0</v>
      </c>
      <c r="H91" s="271">
        <v>0</v>
      </c>
    </row>
    <row r="92" spans="1:8" ht="38.25">
      <c r="A92" s="102">
        <v>202</v>
      </c>
      <c r="B92" s="102" t="s">
        <v>445</v>
      </c>
      <c r="C92" s="102" t="s">
        <v>163</v>
      </c>
      <c r="D92" s="102" t="s">
        <v>108</v>
      </c>
      <c r="E92" s="102">
        <v>151</v>
      </c>
      <c r="F92" s="84" t="s">
        <v>446</v>
      </c>
      <c r="G92" s="271">
        <v>119</v>
      </c>
      <c r="H92" s="271">
        <v>119</v>
      </c>
    </row>
    <row r="93" spans="1:8" s="30" customFormat="1" ht="26.25" customHeight="1">
      <c r="A93" s="103">
        <v>202</v>
      </c>
      <c r="B93" s="103" t="s">
        <v>447</v>
      </c>
      <c r="C93" s="103" t="s">
        <v>88</v>
      </c>
      <c r="D93" s="103" t="s">
        <v>108</v>
      </c>
      <c r="E93" s="103">
        <v>151</v>
      </c>
      <c r="F93" s="82" t="s">
        <v>806</v>
      </c>
      <c r="G93" s="270">
        <f>G94</f>
        <v>4570.1</v>
      </c>
      <c r="H93" s="270">
        <f>H94</f>
        <v>4570.1</v>
      </c>
    </row>
    <row r="94" spans="1:8" ht="38.25">
      <c r="A94" s="102" t="s">
        <v>439</v>
      </c>
      <c r="B94" s="102" t="s">
        <v>447</v>
      </c>
      <c r="C94" s="102" t="s">
        <v>163</v>
      </c>
      <c r="D94" s="102" t="s">
        <v>108</v>
      </c>
      <c r="E94" s="102" t="s">
        <v>440</v>
      </c>
      <c r="F94" s="84" t="s">
        <v>298</v>
      </c>
      <c r="G94" s="271">
        <f>G95+G96+G97+G98</f>
        <v>4570.1</v>
      </c>
      <c r="H94" s="271">
        <f>H95+H96+H97+H98</f>
        <v>4570.1</v>
      </c>
    </row>
    <row r="95" spans="1:8" ht="38.25">
      <c r="A95" s="102">
        <v>202</v>
      </c>
      <c r="B95" s="102" t="s">
        <v>447</v>
      </c>
      <c r="C95" s="102" t="s">
        <v>163</v>
      </c>
      <c r="D95" s="102" t="s">
        <v>108</v>
      </c>
      <c r="E95" s="102">
        <v>151</v>
      </c>
      <c r="F95" s="84" t="s">
        <v>371</v>
      </c>
      <c r="G95" s="271">
        <v>1076.8</v>
      </c>
      <c r="H95" s="271">
        <v>1076.8</v>
      </c>
    </row>
    <row r="96" spans="1:8" ht="25.5">
      <c r="A96" s="102">
        <v>202</v>
      </c>
      <c r="B96" s="102" t="s">
        <v>447</v>
      </c>
      <c r="C96" s="102" t="s">
        <v>163</v>
      </c>
      <c r="D96" s="102" t="s">
        <v>108</v>
      </c>
      <c r="E96" s="102">
        <v>151</v>
      </c>
      <c r="F96" s="84" t="s">
        <v>807</v>
      </c>
      <c r="G96" s="271">
        <v>1739</v>
      </c>
      <c r="H96" s="271">
        <v>1739</v>
      </c>
    </row>
    <row r="97" spans="1:8" ht="25.5">
      <c r="A97" s="102">
        <v>202</v>
      </c>
      <c r="B97" s="102" t="s">
        <v>447</v>
      </c>
      <c r="C97" s="102" t="s">
        <v>163</v>
      </c>
      <c r="D97" s="102" t="s">
        <v>108</v>
      </c>
      <c r="E97" s="102">
        <v>151</v>
      </c>
      <c r="F97" s="84" t="s">
        <v>119</v>
      </c>
      <c r="G97" s="271">
        <f>993.7+220</f>
        <v>1213.7</v>
      </c>
      <c r="H97" s="271">
        <v>1213.7</v>
      </c>
    </row>
    <row r="98" spans="1:8" ht="38.25">
      <c r="A98" s="102">
        <v>202</v>
      </c>
      <c r="B98" s="102" t="s">
        <v>447</v>
      </c>
      <c r="C98" s="102" t="s">
        <v>163</v>
      </c>
      <c r="D98" s="102" t="s">
        <v>108</v>
      </c>
      <c r="E98" s="102">
        <v>151</v>
      </c>
      <c r="F98" s="84" t="s">
        <v>789</v>
      </c>
      <c r="G98" s="271">
        <v>540.6</v>
      </c>
      <c r="H98" s="271">
        <v>540.6</v>
      </c>
    </row>
    <row r="99" spans="1:8" s="30" customFormat="1" ht="64.5" customHeight="1">
      <c r="A99" s="103">
        <v>202</v>
      </c>
      <c r="B99" s="103" t="s">
        <v>206</v>
      </c>
      <c r="C99" s="103" t="s">
        <v>88</v>
      </c>
      <c r="D99" s="103" t="s">
        <v>108</v>
      </c>
      <c r="E99" s="103">
        <v>151</v>
      </c>
      <c r="F99" s="82" t="s">
        <v>372</v>
      </c>
      <c r="G99" s="270">
        <f>G100</f>
        <v>3121</v>
      </c>
      <c r="H99" s="270">
        <f>H100</f>
        <v>3121</v>
      </c>
    </row>
    <row r="100" spans="1:8" ht="63.75">
      <c r="A100" s="102">
        <v>202</v>
      </c>
      <c r="B100" s="102" t="s">
        <v>206</v>
      </c>
      <c r="C100" s="102" t="s">
        <v>163</v>
      </c>
      <c r="D100" s="102" t="s">
        <v>108</v>
      </c>
      <c r="E100" s="102">
        <v>151</v>
      </c>
      <c r="F100" s="104" t="s">
        <v>387</v>
      </c>
      <c r="G100" s="271">
        <v>3121</v>
      </c>
      <c r="H100" s="271">
        <v>3121</v>
      </c>
    </row>
    <row r="101" spans="1:8" s="121" customFormat="1" ht="15">
      <c r="A101" s="119" t="s">
        <v>439</v>
      </c>
      <c r="B101" s="119" t="s">
        <v>817</v>
      </c>
      <c r="C101" s="119" t="s">
        <v>88</v>
      </c>
      <c r="D101" s="119" t="s">
        <v>108</v>
      </c>
      <c r="E101" s="119" t="s">
        <v>440</v>
      </c>
      <c r="F101" s="120" t="s">
        <v>819</v>
      </c>
      <c r="G101" s="273">
        <f>G102</f>
        <v>163905</v>
      </c>
      <c r="H101" s="273">
        <f>H102</f>
        <v>163905</v>
      </c>
    </row>
    <row r="102" spans="1:8" ht="15">
      <c r="A102" s="102" t="s">
        <v>439</v>
      </c>
      <c r="B102" s="102" t="s">
        <v>817</v>
      </c>
      <c r="C102" s="102" t="s">
        <v>163</v>
      </c>
      <c r="D102" s="102" t="s">
        <v>108</v>
      </c>
      <c r="E102" s="102" t="s">
        <v>440</v>
      </c>
      <c r="F102" s="104" t="s">
        <v>183</v>
      </c>
      <c r="G102" s="271">
        <f>G103</f>
        <v>163905</v>
      </c>
      <c r="H102" s="271">
        <f>H103</f>
        <v>163905</v>
      </c>
    </row>
    <row r="103" spans="1:8" ht="64.5" customHeight="1">
      <c r="A103" s="102">
        <v>202</v>
      </c>
      <c r="B103" s="102" t="s">
        <v>817</v>
      </c>
      <c r="C103" s="102" t="s">
        <v>163</v>
      </c>
      <c r="D103" s="102" t="s">
        <v>108</v>
      </c>
      <c r="E103" s="102" t="s">
        <v>440</v>
      </c>
      <c r="F103" s="84" t="s">
        <v>377</v>
      </c>
      <c r="G103" s="271">
        <v>163905</v>
      </c>
      <c r="H103" s="271">
        <v>163905</v>
      </c>
    </row>
    <row r="104" spans="1:8" ht="15">
      <c r="A104" s="99">
        <v>202</v>
      </c>
      <c r="B104" s="99" t="s">
        <v>184</v>
      </c>
      <c r="C104" s="99" t="s">
        <v>88</v>
      </c>
      <c r="D104" s="99" t="s">
        <v>108</v>
      </c>
      <c r="E104" s="99">
        <v>151</v>
      </c>
      <c r="F104" s="86" t="s">
        <v>469</v>
      </c>
      <c r="G104" s="269">
        <f>G106+G108</f>
        <v>3632.9</v>
      </c>
      <c r="H104" s="269">
        <f>H106+H108</f>
        <v>1632.9</v>
      </c>
    </row>
    <row r="105" spans="1:8" ht="51">
      <c r="A105" s="103" t="s">
        <v>439</v>
      </c>
      <c r="B105" s="103" t="s">
        <v>185</v>
      </c>
      <c r="C105" s="103" t="s">
        <v>88</v>
      </c>
      <c r="D105" s="103" t="s">
        <v>108</v>
      </c>
      <c r="E105" s="103" t="s">
        <v>440</v>
      </c>
      <c r="F105" s="89" t="s">
        <v>548</v>
      </c>
      <c r="G105" s="270">
        <f>G106</f>
        <v>3569.9</v>
      </c>
      <c r="H105" s="270">
        <f>H106</f>
        <v>1569.9</v>
      </c>
    </row>
    <row r="106" spans="1:8" ht="63.75">
      <c r="A106" s="102">
        <v>202</v>
      </c>
      <c r="B106" s="102" t="s">
        <v>185</v>
      </c>
      <c r="C106" s="102" t="s">
        <v>163</v>
      </c>
      <c r="D106" s="102" t="s">
        <v>108</v>
      </c>
      <c r="E106" s="102">
        <v>151</v>
      </c>
      <c r="F106" s="89" t="s">
        <v>93</v>
      </c>
      <c r="G106" s="271">
        <v>3569.9</v>
      </c>
      <c r="H106" s="271">
        <v>1569.9</v>
      </c>
    </row>
    <row r="107" spans="1:8" ht="51">
      <c r="A107" s="102" t="s">
        <v>439</v>
      </c>
      <c r="B107" s="102" t="s">
        <v>186</v>
      </c>
      <c r="C107" s="102" t="s">
        <v>88</v>
      </c>
      <c r="D107" s="102" t="s">
        <v>108</v>
      </c>
      <c r="E107" s="102" t="s">
        <v>440</v>
      </c>
      <c r="F107" s="105" t="s">
        <v>549</v>
      </c>
      <c r="G107" s="271">
        <f>G108</f>
        <v>63</v>
      </c>
      <c r="H107" s="271">
        <f>H108</f>
        <v>63</v>
      </c>
    </row>
    <row r="108" spans="1:8" ht="38.25">
      <c r="A108" s="102" t="s">
        <v>439</v>
      </c>
      <c r="B108" s="102" t="s">
        <v>186</v>
      </c>
      <c r="C108" s="102" t="s">
        <v>163</v>
      </c>
      <c r="D108" s="102" t="s">
        <v>108</v>
      </c>
      <c r="E108" s="102" t="s">
        <v>440</v>
      </c>
      <c r="F108" s="105" t="s">
        <v>200</v>
      </c>
      <c r="G108" s="271">
        <v>63</v>
      </c>
      <c r="H108" s="271">
        <v>63</v>
      </c>
    </row>
    <row r="109" spans="1:8" s="11" customFormat="1" ht="39" customHeight="1">
      <c r="A109" s="99" t="s">
        <v>179</v>
      </c>
      <c r="B109" s="99" t="s">
        <v>87</v>
      </c>
      <c r="C109" s="99" t="s">
        <v>88</v>
      </c>
      <c r="D109" s="99" t="s">
        <v>108</v>
      </c>
      <c r="E109" s="99" t="s">
        <v>89</v>
      </c>
      <c r="F109" s="86" t="s">
        <v>202</v>
      </c>
      <c r="G109" s="269">
        <f>G110</f>
        <v>0</v>
      </c>
      <c r="H109" s="269">
        <f>H110</f>
        <v>0</v>
      </c>
    </row>
    <row r="110" spans="1:8" ht="51">
      <c r="A110" s="102" t="s">
        <v>179</v>
      </c>
      <c r="B110" s="102" t="s">
        <v>280</v>
      </c>
      <c r="C110" s="102" t="s">
        <v>163</v>
      </c>
      <c r="D110" s="102" t="s">
        <v>108</v>
      </c>
      <c r="E110" s="102" t="s">
        <v>440</v>
      </c>
      <c r="F110" s="84" t="s">
        <v>213</v>
      </c>
      <c r="G110" s="271">
        <v>0</v>
      </c>
      <c r="H110" s="271">
        <v>0</v>
      </c>
    </row>
    <row r="111" spans="1:8" ht="15">
      <c r="A111" s="79"/>
      <c r="B111" s="79"/>
      <c r="C111" s="79"/>
      <c r="D111" s="79"/>
      <c r="E111" s="79"/>
      <c r="F111" s="44" t="s">
        <v>113</v>
      </c>
      <c r="G111" s="269">
        <f>G9+G79</f>
        <v>353274.7</v>
      </c>
      <c r="H111" s="269">
        <f>H9+H79</f>
        <v>349646.7</v>
      </c>
    </row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4" spans="7:8" ht="15">
      <c r="G124" s="291"/>
      <c r="H124" s="292"/>
    </row>
    <row r="126" spans="7:8" ht="15">
      <c r="G126" s="293"/>
      <c r="H126" s="293"/>
    </row>
  </sheetData>
  <sheetProtection/>
  <mergeCells count="3">
    <mergeCell ref="A5:H5"/>
    <mergeCell ref="A7:E7"/>
    <mergeCell ref="A8:E8"/>
  </mergeCells>
  <printOptions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368"/>
  <sheetViews>
    <sheetView zoomScale="120" zoomScaleNormal="120" zoomScalePageLayoutView="0" workbookViewId="0" topLeftCell="A1">
      <selection activeCell="I1" sqref="I1:I16384"/>
    </sheetView>
  </sheetViews>
  <sheetFormatPr defaultColWidth="9.00390625" defaultRowHeight="12.75"/>
  <cols>
    <col min="1" max="1" width="5.00390625" style="246" customWidth="1"/>
    <col min="2" max="2" width="48.375" style="191" customWidth="1"/>
    <col min="3" max="3" width="5.875" style="108" customWidth="1"/>
    <col min="4" max="4" width="4.00390625" style="108" customWidth="1"/>
    <col min="5" max="5" width="3.375" style="108" customWidth="1"/>
    <col min="6" max="6" width="9.125" style="108" customWidth="1"/>
    <col min="7" max="7" width="4.75390625" style="108" customWidth="1"/>
    <col min="8" max="8" width="10.25390625" style="204" customWidth="1"/>
    <col min="9" max="9" width="14.875" style="107" customWidth="1"/>
    <col min="10" max="10" width="16.125" style="107" customWidth="1"/>
    <col min="11" max="16384" width="9.125" style="107" customWidth="1"/>
  </cols>
  <sheetData>
    <row r="1" spans="1:8" s="21" customFormat="1" ht="15.75">
      <c r="A1" s="245"/>
      <c r="B1" s="190"/>
      <c r="C1" s="20"/>
      <c r="D1" s="20" t="s">
        <v>142</v>
      </c>
      <c r="F1" s="20"/>
      <c r="G1" s="20"/>
      <c r="H1" s="203"/>
    </row>
    <row r="2" spans="1:8" s="21" customFormat="1" ht="15.75">
      <c r="A2" s="245"/>
      <c r="B2" s="190"/>
      <c r="C2" s="20"/>
      <c r="D2" s="20" t="s">
        <v>188</v>
      </c>
      <c r="F2" s="20"/>
      <c r="G2" s="20"/>
      <c r="H2" s="203"/>
    </row>
    <row r="3" spans="1:8" s="21" customFormat="1" ht="15.75">
      <c r="A3" s="245"/>
      <c r="B3" s="190"/>
      <c r="C3" s="20"/>
      <c r="D3" s="20" t="s">
        <v>71</v>
      </c>
      <c r="F3" s="20"/>
      <c r="G3" s="20"/>
      <c r="H3" s="203"/>
    </row>
    <row r="4" spans="1:8" s="21" customFormat="1" ht="15.75">
      <c r="A4" s="245"/>
      <c r="B4" s="190"/>
      <c r="C4" s="20"/>
      <c r="D4" s="20"/>
      <c r="E4" s="20"/>
      <c r="F4" s="20"/>
      <c r="G4" s="20"/>
      <c r="H4" s="203"/>
    </row>
    <row r="5" spans="1:8" s="21" customFormat="1" ht="33.75" customHeight="1">
      <c r="A5" s="245"/>
      <c r="B5" s="437" t="s">
        <v>122</v>
      </c>
      <c r="C5" s="437"/>
      <c r="D5" s="437"/>
      <c r="E5" s="437"/>
      <c r="F5" s="437"/>
      <c r="G5" s="437"/>
      <c r="H5" s="437"/>
    </row>
    <row r="6" spans="4:7" ht="12.75">
      <c r="D6" s="182"/>
      <c r="E6" s="182"/>
      <c r="F6" s="109"/>
      <c r="G6" s="109"/>
    </row>
    <row r="7" spans="1:8" s="111" customFormat="1" ht="25.5">
      <c r="A7" s="244" t="s">
        <v>530</v>
      </c>
      <c r="B7" s="192" t="s">
        <v>118</v>
      </c>
      <c r="C7" s="48" t="s">
        <v>450</v>
      </c>
      <c r="D7" s="48" t="s">
        <v>448</v>
      </c>
      <c r="E7" s="48" t="s">
        <v>449</v>
      </c>
      <c r="F7" s="48" t="s">
        <v>451</v>
      </c>
      <c r="G7" s="48" t="s">
        <v>452</v>
      </c>
      <c r="H7" s="205" t="s">
        <v>209</v>
      </c>
    </row>
    <row r="8" spans="1:8" s="111" customFormat="1" ht="12.75">
      <c r="A8" s="244">
        <v>1</v>
      </c>
      <c r="B8" s="192" t="s">
        <v>236</v>
      </c>
      <c r="C8" s="50" t="s">
        <v>531</v>
      </c>
      <c r="D8" s="50" t="s">
        <v>532</v>
      </c>
      <c r="E8" s="50" t="s">
        <v>533</v>
      </c>
      <c r="F8" s="50" t="s">
        <v>105</v>
      </c>
      <c r="G8" s="50" t="s">
        <v>534</v>
      </c>
      <c r="H8" s="243">
        <v>8</v>
      </c>
    </row>
    <row r="9" spans="1:9" s="114" customFormat="1" ht="25.5" customHeight="1">
      <c r="A9" s="149" t="s">
        <v>535</v>
      </c>
      <c r="B9" s="199" t="s">
        <v>197</v>
      </c>
      <c r="C9" s="51" t="s">
        <v>770</v>
      </c>
      <c r="D9" s="181"/>
      <c r="E9" s="181"/>
      <c r="F9" s="181"/>
      <c r="G9" s="181"/>
      <c r="H9" s="285">
        <f>H10+H58+H63+H74+H96+H101+H121+H130</f>
        <v>73677.7</v>
      </c>
      <c r="I9" s="113"/>
    </row>
    <row r="10" spans="1:8" s="114" customFormat="1" ht="12.75">
      <c r="A10" s="149"/>
      <c r="B10" s="199" t="s">
        <v>623</v>
      </c>
      <c r="C10" s="237" t="s">
        <v>770</v>
      </c>
      <c r="D10" s="239" t="s">
        <v>189</v>
      </c>
      <c r="E10" s="239"/>
      <c r="F10" s="239"/>
      <c r="G10" s="239"/>
      <c r="H10" s="302">
        <f>H11+H15+H39+H43</f>
        <v>55229.8</v>
      </c>
    </row>
    <row r="11" spans="1:8" s="115" customFormat="1" ht="39" customHeight="1">
      <c r="A11" s="247"/>
      <c r="B11" s="229" t="s">
        <v>712</v>
      </c>
      <c r="C11" s="262" t="s">
        <v>770</v>
      </c>
      <c r="D11" s="263" t="s">
        <v>189</v>
      </c>
      <c r="E11" s="263" t="s">
        <v>190</v>
      </c>
      <c r="F11" s="263"/>
      <c r="G11" s="263"/>
      <c r="H11" s="303">
        <f>H12</f>
        <v>2302.1</v>
      </c>
    </row>
    <row r="12" spans="1:8" s="220" customFormat="1" ht="39" customHeight="1">
      <c r="A12" s="248"/>
      <c r="B12" s="231" t="s">
        <v>713</v>
      </c>
      <c r="C12" s="259" t="s">
        <v>770</v>
      </c>
      <c r="D12" s="260" t="s">
        <v>189</v>
      </c>
      <c r="E12" s="260" t="s">
        <v>190</v>
      </c>
      <c r="F12" s="260" t="s">
        <v>624</v>
      </c>
      <c r="G12" s="260"/>
      <c r="H12" s="304">
        <f>H13</f>
        <v>2302.1</v>
      </c>
    </row>
    <row r="13" spans="1:8" ht="12.75" customHeight="1">
      <c r="A13" s="244"/>
      <c r="B13" s="84" t="s">
        <v>625</v>
      </c>
      <c r="C13" s="180" t="s">
        <v>770</v>
      </c>
      <c r="D13" s="189" t="s">
        <v>189</v>
      </c>
      <c r="E13" s="189" t="s">
        <v>190</v>
      </c>
      <c r="F13" s="189" t="s">
        <v>626</v>
      </c>
      <c r="G13" s="189"/>
      <c r="H13" s="305">
        <f>H14</f>
        <v>2302.1</v>
      </c>
    </row>
    <row r="14" spans="1:8" ht="13.5" customHeight="1">
      <c r="A14" s="244"/>
      <c r="B14" s="84" t="s">
        <v>627</v>
      </c>
      <c r="C14" s="180" t="s">
        <v>770</v>
      </c>
      <c r="D14" s="189" t="s">
        <v>189</v>
      </c>
      <c r="E14" s="189" t="s">
        <v>190</v>
      </c>
      <c r="F14" s="189" t="s">
        <v>626</v>
      </c>
      <c r="G14" s="189">
        <v>121</v>
      </c>
      <c r="H14" s="306">
        <v>2302.1</v>
      </c>
    </row>
    <row r="15" spans="1:8" s="115" customFormat="1" ht="50.25" customHeight="1">
      <c r="A15" s="247"/>
      <c r="B15" s="241" t="s">
        <v>716</v>
      </c>
      <c r="C15" s="54" t="s">
        <v>770</v>
      </c>
      <c r="D15" s="242" t="s">
        <v>189</v>
      </c>
      <c r="E15" s="242" t="s">
        <v>192</v>
      </c>
      <c r="F15" s="242"/>
      <c r="G15" s="242"/>
      <c r="H15" s="307">
        <f>H16</f>
        <v>35804.4</v>
      </c>
    </row>
    <row r="16" spans="1:8" ht="56.25" customHeight="1">
      <c r="A16" s="244"/>
      <c r="B16" s="185" t="s">
        <v>715</v>
      </c>
      <c r="C16" s="26" t="s">
        <v>770</v>
      </c>
      <c r="D16" s="26" t="s">
        <v>189</v>
      </c>
      <c r="E16" s="26" t="s">
        <v>192</v>
      </c>
      <c r="F16" s="26" t="s">
        <v>624</v>
      </c>
      <c r="G16" s="26"/>
      <c r="H16" s="277">
        <f>H17</f>
        <v>35804.4</v>
      </c>
    </row>
    <row r="17" spans="1:8" ht="13.5" customHeight="1">
      <c r="A17" s="244"/>
      <c r="B17" s="185" t="s">
        <v>628</v>
      </c>
      <c r="C17" s="26" t="s">
        <v>770</v>
      </c>
      <c r="D17" s="26" t="s">
        <v>189</v>
      </c>
      <c r="E17" s="26" t="s">
        <v>192</v>
      </c>
      <c r="F17" s="26" t="s">
        <v>629</v>
      </c>
      <c r="G17" s="26"/>
      <c r="H17" s="277">
        <f>H18+H24+H29+H34</f>
        <v>35804.4</v>
      </c>
    </row>
    <row r="18" spans="1:8" ht="25.5" customHeight="1">
      <c r="A18" s="244"/>
      <c r="B18" s="185" t="s">
        <v>714</v>
      </c>
      <c r="C18" s="26" t="s">
        <v>770</v>
      </c>
      <c r="D18" s="26" t="s">
        <v>189</v>
      </c>
      <c r="E18" s="26" t="s">
        <v>192</v>
      </c>
      <c r="F18" s="26" t="s">
        <v>630</v>
      </c>
      <c r="G18" s="26"/>
      <c r="H18" s="276">
        <f>SUM(H19:H23)</f>
        <v>33456.5</v>
      </c>
    </row>
    <row r="19" spans="1:8" ht="12.75" customHeight="1">
      <c r="A19" s="244"/>
      <c r="B19" s="185" t="s">
        <v>627</v>
      </c>
      <c r="C19" s="26" t="s">
        <v>770</v>
      </c>
      <c r="D19" s="26" t="s">
        <v>189</v>
      </c>
      <c r="E19" s="26" t="s">
        <v>192</v>
      </c>
      <c r="F19" s="26" t="s">
        <v>630</v>
      </c>
      <c r="G19" s="26" t="s">
        <v>708</v>
      </c>
      <c r="H19" s="277">
        <v>32037</v>
      </c>
    </row>
    <row r="20" spans="1:8" ht="26.25" customHeight="1">
      <c r="A20" s="244"/>
      <c r="B20" s="185" t="s">
        <v>717</v>
      </c>
      <c r="C20" s="26" t="s">
        <v>770</v>
      </c>
      <c r="D20" s="26" t="s">
        <v>189</v>
      </c>
      <c r="E20" s="26" t="s">
        <v>192</v>
      </c>
      <c r="F20" s="26" t="s">
        <v>630</v>
      </c>
      <c r="G20" s="26" t="s">
        <v>709</v>
      </c>
      <c r="H20" s="276">
        <v>67.5</v>
      </c>
    </row>
    <row r="21" spans="1:8" ht="25.5">
      <c r="A21" s="244"/>
      <c r="B21" s="185" t="s">
        <v>631</v>
      </c>
      <c r="C21" s="26" t="s">
        <v>770</v>
      </c>
      <c r="D21" s="26" t="s">
        <v>189</v>
      </c>
      <c r="E21" s="26" t="s">
        <v>192</v>
      </c>
      <c r="F21" s="26" t="s">
        <v>630</v>
      </c>
      <c r="G21" s="26" t="s">
        <v>710</v>
      </c>
      <c r="H21" s="276">
        <v>0</v>
      </c>
    </row>
    <row r="22" spans="1:8" ht="26.25" customHeight="1">
      <c r="A22" s="244"/>
      <c r="B22" s="185" t="s">
        <v>834</v>
      </c>
      <c r="C22" s="25" t="s">
        <v>770</v>
      </c>
      <c r="D22" s="26" t="s">
        <v>189</v>
      </c>
      <c r="E22" s="26" t="s">
        <v>192</v>
      </c>
      <c r="F22" s="26" t="s">
        <v>630</v>
      </c>
      <c r="G22" s="26" t="s">
        <v>706</v>
      </c>
      <c r="H22" s="277">
        <v>1340</v>
      </c>
    </row>
    <row r="23" spans="1:8" ht="14.25" customHeight="1">
      <c r="A23" s="244"/>
      <c r="B23" s="185" t="s">
        <v>718</v>
      </c>
      <c r="C23" s="25" t="s">
        <v>770</v>
      </c>
      <c r="D23" s="26" t="s">
        <v>189</v>
      </c>
      <c r="E23" s="26" t="s">
        <v>192</v>
      </c>
      <c r="F23" s="26" t="s">
        <v>630</v>
      </c>
      <c r="G23" s="26" t="s">
        <v>711</v>
      </c>
      <c r="H23" s="277">
        <v>12</v>
      </c>
    </row>
    <row r="24" spans="1:8" ht="38.25" customHeight="1">
      <c r="A24" s="244"/>
      <c r="B24" s="185" t="s">
        <v>720</v>
      </c>
      <c r="C24" s="25" t="s">
        <v>770</v>
      </c>
      <c r="D24" s="26" t="s">
        <v>189</v>
      </c>
      <c r="E24" s="26" t="s">
        <v>192</v>
      </c>
      <c r="F24" s="26" t="s">
        <v>632</v>
      </c>
      <c r="G24" s="26"/>
      <c r="H24" s="290">
        <f>SUM(H25:H28)</f>
        <v>1076.8</v>
      </c>
    </row>
    <row r="25" spans="1:8" ht="12.75" customHeight="1">
      <c r="A25" s="244"/>
      <c r="B25" s="185" t="s">
        <v>627</v>
      </c>
      <c r="C25" s="26" t="s">
        <v>770</v>
      </c>
      <c r="D25" s="26" t="s">
        <v>189</v>
      </c>
      <c r="E25" s="26" t="s">
        <v>192</v>
      </c>
      <c r="F25" s="26" t="s">
        <v>632</v>
      </c>
      <c r="G25" s="26" t="s">
        <v>708</v>
      </c>
      <c r="H25" s="290">
        <v>986.8</v>
      </c>
    </row>
    <row r="26" spans="1:8" ht="26.25" customHeight="1">
      <c r="A26" s="244"/>
      <c r="B26" s="185" t="s">
        <v>717</v>
      </c>
      <c r="C26" s="26" t="s">
        <v>770</v>
      </c>
      <c r="D26" s="26" t="s">
        <v>189</v>
      </c>
      <c r="E26" s="26" t="s">
        <v>192</v>
      </c>
      <c r="F26" s="26" t="s">
        <v>632</v>
      </c>
      <c r="G26" s="26" t="s">
        <v>709</v>
      </c>
      <c r="H26" s="289">
        <v>0</v>
      </c>
    </row>
    <row r="27" spans="1:8" ht="12.75" customHeight="1">
      <c r="A27" s="244"/>
      <c r="B27" s="185" t="s">
        <v>631</v>
      </c>
      <c r="C27" s="26" t="s">
        <v>770</v>
      </c>
      <c r="D27" s="26" t="s">
        <v>189</v>
      </c>
      <c r="E27" s="26" t="s">
        <v>192</v>
      </c>
      <c r="F27" s="26" t="s">
        <v>632</v>
      </c>
      <c r="G27" s="26" t="s">
        <v>710</v>
      </c>
      <c r="H27" s="289">
        <v>25.4</v>
      </c>
    </row>
    <row r="28" spans="1:8" ht="26.25" customHeight="1">
      <c r="A28" s="244"/>
      <c r="B28" s="185" t="s">
        <v>834</v>
      </c>
      <c r="C28" s="25" t="s">
        <v>770</v>
      </c>
      <c r="D28" s="26" t="s">
        <v>189</v>
      </c>
      <c r="E28" s="26" t="s">
        <v>192</v>
      </c>
      <c r="F28" s="26" t="s">
        <v>632</v>
      </c>
      <c r="G28" s="26" t="s">
        <v>706</v>
      </c>
      <c r="H28" s="290">
        <v>64.6</v>
      </c>
    </row>
    <row r="29" spans="1:8" ht="41.25" customHeight="1">
      <c r="A29" s="244"/>
      <c r="B29" s="55" t="s">
        <v>721</v>
      </c>
      <c r="C29" s="25" t="s">
        <v>770</v>
      </c>
      <c r="D29" s="26" t="s">
        <v>189</v>
      </c>
      <c r="E29" s="26" t="s">
        <v>192</v>
      </c>
      <c r="F29" s="26" t="s">
        <v>633</v>
      </c>
      <c r="G29" s="26"/>
      <c r="H29" s="290">
        <f>SUM(H30:H33)</f>
        <v>540.6</v>
      </c>
    </row>
    <row r="30" spans="1:8" ht="12.75" customHeight="1">
      <c r="A30" s="244"/>
      <c r="B30" s="185" t="s">
        <v>627</v>
      </c>
      <c r="C30" s="26" t="s">
        <v>770</v>
      </c>
      <c r="D30" s="26" t="s">
        <v>189</v>
      </c>
      <c r="E30" s="26" t="s">
        <v>192</v>
      </c>
      <c r="F30" s="26" t="s">
        <v>633</v>
      </c>
      <c r="G30" s="26" t="s">
        <v>708</v>
      </c>
      <c r="H30" s="290">
        <v>447.8</v>
      </c>
    </row>
    <row r="31" spans="1:8" ht="26.25" customHeight="1">
      <c r="A31" s="244"/>
      <c r="B31" s="185" t="s">
        <v>717</v>
      </c>
      <c r="C31" s="26" t="s">
        <v>770</v>
      </c>
      <c r="D31" s="26" t="s">
        <v>189</v>
      </c>
      <c r="E31" s="26" t="s">
        <v>192</v>
      </c>
      <c r="F31" s="26" t="s">
        <v>633</v>
      </c>
      <c r="G31" s="26" t="s">
        <v>709</v>
      </c>
      <c r="H31" s="289">
        <v>0</v>
      </c>
    </row>
    <row r="32" spans="1:8" ht="12.75" customHeight="1">
      <c r="A32" s="244"/>
      <c r="B32" s="185" t="s">
        <v>631</v>
      </c>
      <c r="C32" s="26" t="s">
        <v>770</v>
      </c>
      <c r="D32" s="26" t="s">
        <v>189</v>
      </c>
      <c r="E32" s="26" t="s">
        <v>192</v>
      </c>
      <c r="F32" s="26" t="s">
        <v>633</v>
      </c>
      <c r="G32" s="26" t="s">
        <v>710</v>
      </c>
      <c r="H32" s="289">
        <v>26.4</v>
      </c>
    </row>
    <row r="33" spans="1:8" ht="26.25" customHeight="1">
      <c r="A33" s="244"/>
      <c r="B33" s="185" t="s">
        <v>834</v>
      </c>
      <c r="C33" s="25" t="s">
        <v>770</v>
      </c>
      <c r="D33" s="26" t="s">
        <v>189</v>
      </c>
      <c r="E33" s="26" t="s">
        <v>192</v>
      </c>
      <c r="F33" s="26" t="s">
        <v>633</v>
      </c>
      <c r="G33" s="26" t="s">
        <v>706</v>
      </c>
      <c r="H33" s="290">
        <v>66.4</v>
      </c>
    </row>
    <row r="34" spans="1:8" ht="39.75" customHeight="1">
      <c r="A34" s="244"/>
      <c r="B34" s="185" t="s">
        <v>722</v>
      </c>
      <c r="C34" s="25" t="s">
        <v>770</v>
      </c>
      <c r="D34" s="26" t="s">
        <v>189</v>
      </c>
      <c r="E34" s="26" t="s">
        <v>192</v>
      </c>
      <c r="F34" s="26" t="s">
        <v>634</v>
      </c>
      <c r="G34" s="26"/>
      <c r="H34" s="289">
        <f>SUM(H35:H38)</f>
        <v>730.5</v>
      </c>
    </row>
    <row r="35" spans="1:8" ht="12.75" customHeight="1">
      <c r="A35" s="244"/>
      <c r="B35" s="185" t="s">
        <v>627</v>
      </c>
      <c r="C35" s="26" t="s">
        <v>770</v>
      </c>
      <c r="D35" s="26" t="s">
        <v>189</v>
      </c>
      <c r="E35" s="26" t="s">
        <v>192</v>
      </c>
      <c r="F35" s="26" t="s">
        <v>634</v>
      </c>
      <c r="G35" s="26" t="s">
        <v>708</v>
      </c>
      <c r="H35" s="290">
        <v>691.6</v>
      </c>
    </row>
    <row r="36" spans="1:8" ht="26.25" customHeight="1">
      <c r="A36" s="244"/>
      <c r="B36" s="185" t="s">
        <v>717</v>
      </c>
      <c r="C36" s="26" t="s">
        <v>770</v>
      </c>
      <c r="D36" s="26" t="s">
        <v>189</v>
      </c>
      <c r="E36" s="26" t="s">
        <v>192</v>
      </c>
      <c r="F36" s="26" t="s">
        <v>634</v>
      </c>
      <c r="G36" s="26" t="s">
        <v>709</v>
      </c>
      <c r="H36" s="289">
        <v>0</v>
      </c>
    </row>
    <row r="37" spans="1:8" ht="12.75" customHeight="1">
      <c r="A37" s="244"/>
      <c r="B37" s="185" t="s">
        <v>631</v>
      </c>
      <c r="C37" s="26" t="s">
        <v>770</v>
      </c>
      <c r="D37" s="26" t="s">
        <v>189</v>
      </c>
      <c r="E37" s="26" t="s">
        <v>192</v>
      </c>
      <c r="F37" s="26" t="s">
        <v>634</v>
      </c>
      <c r="G37" s="26" t="s">
        <v>710</v>
      </c>
      <c r="H37" s="289">
        <v>15</v>
      </c>
    </row>
    <row r="38" spans="1:8" ht="26.25" customHeight="1">
      <c r="A38" s="244"/>
      <c r="B38" s="185" t="s">
        <v>834</v>
      </c>
      <c r="C38" s="25" t="s">
        <v>770</v>
      </c>
      <c r="D38" s="26" t="s">
        <v>189</v>
      </c>
      <c r="E38" s="26" t="s">
        <v>192</v>
      </c>
      <c r="F38" s="26" t="s">
        <v>634</v>
      </c>
      <c r="G38" s="26" t="s">
        <v>706</v>
      </c>
      <c r="H38" s="290">
        <v>23.9</v>
      </c>
    </row>
    <row r="39" spans="1:8" s="115" customFormat="1" ht="13.5">
      <c r="A39" s="247"/>
      <c r="B39" s="234" t="s">
        <v>635</v>
      </c>
      <c r="C39" s="250" t="s">
        <v>770</v>
      </c>
      <c r="D39" s="54" t="s">
        <v>189</v>
      </c>
      <c r="E39" s="54" t="s">
        <v>605</v>
      </c>
      <c r="F39" s="54"/>
      <c r="G39" s="54"/>
      <c r="H39" s="308">
        <f>H40</f>
        <v>2500</v>
      </c>
    </row>
    <row r="40" spans="1:8" s="220" customFormat="1" ht="13.5" customHeight="1">
      <c r="A40" s="248"/>
      <c r="B40" s="82" t="s">
        <v>635</v>
      </c>
      <c r="C40" s="249" t="s">
        <v>770</v>
      </c>
      <c r="D40" s="24" t="s">
        <v>189</v>
      </c>
      <c r="E40" s="24" t="s">
        <v>605</v>
      </c>
      <c r="F40" s="24" t="s">
        <v>636</v>
      </c>
      <c r="G40" s="24"/>
      <c r="H40" s="299">
        <f>H41</f>
        <v>2500</v>
      </c>
    </row>
    <row r="41" spans="1:8" ht="14.25" customHeight="1">
      <c r="A41" s="244"/>
      <c r="B41" s="183" t="s">
        <v>723</v>
      </c>
      <c r="C41" s="25" t="s">
        <v>770</v>
      </c>
      <c r="D41" s="26" t="s">
        <v>189</v>
      </c>
      <c r="E41" s="26" t="s">
        <v>605</v>
      </c>
      <c r="F41" s="26" t="s">
        <v>637</v>
      </c>
      <c r="G41" s="26"/>
      <c r="H41" s="276">
        <f>H42</f>
        <v>2500</v>
      </c>
    </row>
    <row r="42" spans="1:8" ht="12.75" customHeight="1">
      <c r="A42" s="244"/>
      <c r="B42" s="185" t="s">
        <v>638</v>
      </c>
      <c r="C42" s="25" t="s">
        <v>770</v>
      </c>
      <c r="D42" s="26" t="s">
        <v>189</v>
      </c>
      <c r="E42" s="26" t="s">
        <v>605</v>
      </c>
      <c r="F42" s="26" t="s">
        <v>637</v>
      </c>
      <c r="G42" s="26" t="s">
        <v>724</v>
      </c>
      <c r="H42" s="276">
        <v>2500</v>
      </c>
    </row>
    <row r="43" spans="1:8" s="115" customFormat="1" ht="13.5" customHeight="1">
      <c r="A43" s="247"/>
      <c r="B43" s="229" t="s">
        <v>639</v>
      </c>
      <c r="C43" s="53" t="s">
        <v>770</v>
      </c>
      <c r="D43" s="54" t="s">
        <v>189</v>
      </c>
      <c r="E43" s="54" t="s">
        <v>459</v>
      </c>
      <c r="F43" s="54"/>
      <c r="G43" s="54"/>
      <c r="H43" s="308">
        <f>H44+H48+H55</f>
        <v>14623.3</v>
      </c>
    </row>
    <row r="44" spans="1:8" s="220" customFormat="1" ht="27" customHeight="1">
      <c r="A44" s="248"/>
      <c r="B44" s="225" t="s">
        <v>90</v>
      </c>
      <c r="C44" s="23" t="s">
        <v>770</v>
      </c>
      <c r="D44" s="24" t="s">
        <v>189</v>
      </c>
      <c r="E44" s="24" t="s">
        <v>459</v>
      </c>
      <c r="F44" s="24" t="s">
        <v>640</v>
      </c>
      <c r="G44" s="24"/>
      <c r="H44" s="299">
        <f>H45</f>
        <v>175.5</v>
      </c>
    </row>
    <row r="45" spans="1:8" ht="12.75">
      <c r="A45" s="244"/>
      <c r="B45" s="185" t="s">
        <v>91</v>
      </c>
      <c r="C45" s="25" t="s">
        <v>770</v>
      </c>
      <c r="D45" s="26" t="s">
        <v>189</v>
      </c>
      <c r="E45" s="26" t="s">
        <v>459</v>
      </c>
      <c r="F45" s="26" t="s">
        <v>641</v>
      </c>
      <c r="G45" s="26"/>
      <c r="H45" s="277">
        <f>H46</f>
        <v>175.5</v>
      </c>
    </row>
    <row r="46" spans="1:8" ht="38.25" customHeight="1">
      <c r="A46" s="244"/>
      <c r="B46" s="185" t="s">
        <v>642</v>
      </c>
      <c r="C46" s="25" t="s">
        <v>770</v>
      </c>
      <c r="D46" s="26" t="s">
        <v>189</v>
      </c>
      <c r="E46" s="26" t="s">
        <v>459</v>
      </c>
      <c r="F46" s="26" t="s">
        <v>643</v>
      </c>
      <c r="G46" s="26"/>
      <c r="H46" s="277">
        <f>H47</f>
        <v>175.5</v>
      </c>
    </row>
    <row r="47" spans="1:8" ht="26.25" customHeight="1">
      <c r="A47" s="244"/>
      <c r="B47" s="185" t="s">
        <v>834</v>
      </c>
      <c r="C47" s="25" t="s">
        <v>770</v>
      </c>
      <c r="D47" s="26" t="s">
        <v>189</v>
      </c>
      <c r="E47" s="26" t="s">
        <v>459</v>
      </c>
      <c r="F47" s="26" t="s">
        <v>643</v>
      </c>
      <c r="G47" s="26" t="s">
        <v>706</v>
      </c>
      <c r="H47" s="277">
        <v>175.5</v>
      </c>
    </row>
    <row r="48" spans="1:8" s="220" customFormat="1" ht="26.25" customHeight="1">
      <c r="A48" s="248"/>
      <c r="B48" s="231" t="s">
        <v>544</v>
      </c>
      <c r="C48" s="23" t="s">
        <v>770</v>
      </c>
      <c r="D48" s="24" t="s">
        <v>189</v>
      </c>
      <c r="E48" s="24" t="s">
        <v>459</v>
      </c>
      <c r="F48" s="24" t="s">
        <v>543</v>
      </c>
      <c r="G48" s="24"/>
      <c r="H48" s="309">
        <f>H49</f>
        <v>14212.8</v>
      </c>
    </row>
    <row r="49" spans="1:8" ht="40.5" customHeight="1">
      <c r="A49" s="244"/>
      <c r="B49" s="185" t="s">
        <v>725</v>
      </c>
      <c r="C49" s="25" t="s">
        <v>770</v>
      </c>
      <c r="D49" s="26" t="s">
        <v>189</v>
      </c>
      <c r="E49" s="26" t="s">
        <v>459</v>
      </c>
      <c r="F49" s="26" t="s">
        <v>644</v>
      </c>
      <c r="G49" s="26"/>
      <c r="H49" s="276">
        <f>SUM(H50:H54)</f>
        <v>14212.8</v>
      </c>
    </row>
    <row r="50" spans="1:8" ht="12.75" customHeight="1">
      <c r="A50" s="244"/>
      <c r="B50" s="185" t="s">
        <v>627</v>
      </c>
      <c r="C50" s="26" t="s">
        <v>770</v>
      </c>
      <c r="D50" s="26" t="s">
        <v>189</v>
      </c>
      <c r="E50" s="26" t="s">
        <v>459</v>
      </c>
      <c r="F50" s="26" t="s">
        <v>644</v>
      </c>
      <c r="G50" s="26" t="s">
        <v>277</v>
      </c>
      <c r="H50" s="277">
        <v>6278.9</v>
      </c>
    </row>
    <row r="51" spans="1:8" ht="26.25" customHeight="1">
      <c r="A51" s="244"/>
      <c r="B51" s="185" t="s">
        <v>717</v>
      </c>
      <c r="C51" s="26" t="s">
        <v>770</v>
      </c>
      <c r="D51" s="26" t="s">
        <v>189</v>
      </c>
      <c r="E51" s="26" t="s">
        <v>459</v>
      </c>
      <c r="F51" s="26" t="s">
        <v>644</v>
      </c>
      <c r="G51" s="26" t="s">
        <v>95</v>
      </c>
      <c r="H51" s="276">
        <v>1.6</v>
      </c>
    </row>
    <row r="52" spans="1:8" ht="25.5">
      <c r="A52" s="244"/>
      <c r="B52" s="185" t="s">
        <v>631</v>
      </c>
      <c r="C52" s="26" t="s">
        <v>770</v>
      </c>
      <c r="D52" s="26" t="s">
        <v>189</v>
      </c>
      <c r="E52" s="26" t="s">
        <v>459</v>
      </c>
      <c r="F52" s="26" t="s">
        <v>644</v>
      </c>
      <c r="G52" s="26" t="s">
        <v>710</v>
      </c>
      <c r="H52" s="276">
        <v>1143.6</v>
      </c>
    </row>
    <row r="53" spans="1:8" ht="26.25" customHeight="1">
      <c r="A53" s="244"/>
      <c r="B53" s="185" t="s">
        <v>834</v>
      </c>
      <c r="C53" s="25" t="s">
        <v>770</v>
      </c>
      <c r="D53" s="26" t="s">
        <v>189</v>
      </c>
      <c r="E53" s="26" t="s">
        <v>459</v>
      </c>
      <c r="F53" s="26" t="s">
        <v>644</v>
      </c>
      <c r="G53" s="26" t="s">
        <v>706</v>
      </c>
      <c r="H53" s="277">
        <v>6716.7</v>
      </c>
    </row>
    <row r="54" spans="1:8" ht="14.25" customHeight="1">
      <c r="A54" s="244"/>
      <c r="B54" s="185" t="s">
        <v>718</v>
      </c>
      <c r="C54" s="25" t="s">
        <v>770</v>
      </c>
      <c r="D54" s="26" t="s">
        <v>189</v>
      </c>
      <c r="E54" s="26" t="s">
        <v>459</v>
      </c>
      <c r="F54" s="26" t="s">
        <v>644</v>
      </c>
      <c r="G54" s="26" t="s">
        <v>711</v>
      </c>
      <c r="H54" s="277">
        <v>72</v>
      </c>
    </row>
    <row r="55" spans="1:8" s="220" customFormat="1" ht="13.5" customHeight="1">
      <c r="A55" s="248"/>
      <c r="B55" s="225" t="s">
        <v>726</v>
      </c>
      <c r="C55" s="23" t="s">
        <v>770</v>
      </c>
      <c r="D55" s="24" t="s">
        <v>189</v>
      </c>
      <c r="E55" s="24" t="s">
        <v>459</v>
      </c>
      <c r="F55" s="24" t="s">
        <v>645</v>
      </c>
      <c r="G55" s="24"/>
      <c r="H55" s="299">
        <f>H56</f>
        <v>235</v>
      </c>
    </row>
    <row r="56" spans="1:8" ht="40.5" customHeight="1">
      <c r="A56" s="244"/>
      <c r="B56" s="185" t="s">
        <v>646</v>
      </c>
      <c r="C56" s="25" t="s">
        <v>770</v>
      </c>
      <c r="D56" s="26" t="s">
        <v>189</v>
      </c>
      <c r="E56" s="26" t="s">
        <v>459</v>
      </c>
      <c r="F56" s="26" t="s">
        <v>647</v>
      </c>
      <c r="G56" s="26"/>
      <c r="H56" s="276">
        <f>H57</f>
        <v>235</v>
      </c>
    </row>
    <row r="57" spans="1:8" ht="27.75" customHeight="1">
      <c r="A57" s="244"/>
      <c r="B57" s="185" t="s">
        <v>834</v>
      </c>
      <c r="C57" s="25" t="s">
        <v>770</v>
      </c>
      <c r="D57" s="26" t="s">
        <v>189</v>
      </c>
      <c r="E57" s="26" t="s">
        <v>459</v>
      </c>
      <c r="F57" s="26" t="s">
        <v>647</v>
      </c>
      <c r="G57" s="26" t="s">
        <v>706</v>
      </c>
      <c r="H57" s="276">
        <v>235</v>
      </c>
    </row>
    <row r="58" spans="1:8" s="28" customFormat="1" ht="14.25" customHeight="1">
      <c r="A58" s="149"/>
      <c r="B58" s="86" t="s">
        <v>648</v>
      </c>
      <c r="C58" s="252" t="s">
        <v>770</v>
      </c>
      <c r="D58" s="52" t="s">
        <v>190</v>
      </c>
      <c r="E58" s="52"/>
      <c r="F58" s="52"/>
      <c r="G58" s="52"/>
      <c r="H58" s="296">
        <f>H59</f>
        <v>116.2</v>
      </c>
    </row>
    <row r="59" spans="1:8" s="115" customFormat="1" ht="12.75" customHeight="1">
      <c r="A59" s="247"/>
      <c r="B59" s="234" t="s">
        <v>196</v>
      </c>
      <c r="C59" s="250" t="s">
        <v>770</v>
      </c>
      <c r="D59" s="54" t="s">
        <v>190</v>
      </c>
      <c r="E59" s="54" t="s">
        <v>192</v>
      </c>
      <c r="F59" s="54"/>
      <c r="G59" s="54"/>
      <c r="H59" s="307">
        <f>H60</f>
        <v>116.2</v>
      </c>
    </row>
    <row r="60" spans="1:8" s="220" customFormat="1" ht="27" customHeight="1">
      <c r="A60" s="248"/>
      <c r="B60" s="253" t="s">
        <v>728</v>
      </c>
      <c r="C60" s="23" t="s">
        <v>770</v>
      </c>
      <c r="D60" s="24" t="s">
        <v>190</v>
      </c>
      <c r="E60" s="24" t="s">
        <v>192</v>
      </c>
      <c r="F60" s="24" t="s">
        <v>649</v>
      </c>
      <c r="G60" s="24"/>
      <c r="H60" s="309">
        <f>H61</f>
        <v>116.2</v>
      </c>
    </row>
    <row r="61" spans="1:8" ht="27" customHeight="1">
      <c r="A61" s="244"/>
      <c r="B61" s="185" t="s">
        <v>727</v>
      </c>
      <c r="C61" s="25" t="s">
        <v>770</v>
      </c>
      <c r="D61" s="26" t="s">
        <v>190</v>
      </c>
      <c r="E61" s="26" t="s">
        <v>192</v>
      </c>
      <c r="F61" s="26" t="s">
        <v>650</v>
      </c>
      <c r="G61" s="26"/>
      <c r="H61" s="276">
        <f>H62</f>
        <v>116.2</v>
      </c>
    </row>
    <row r="62" spans="1:8" ht="27.75" customHeight="1">
      <c r="A62" s="244"/>
      <c r="B62" s="185" t="s">
        <v>834</v>
      </c>
      <c r="C62" s="25" t="s">
        <v>770</v>
      </c>
      <c r="D62" s="26" t="s">
        <v>190</v>
      </c>
      <c r="E62" s="26" t="s">
        <v>192</v>
      </c>
      <c r="F62" s="26" t="s">
        <v>650</v>
      </c>
      <c r="G62" s="26" t="s">
        <v>706</v>
      </c>
      <c r="H62" s="276">
        <v>116.2</v>
      </c>
    </row>
    <row r="63" spans="1:8" s="28" customFormat="1" ht="24.75" customHeight="1">
      <c r="A63" s="149"/>
      <c r="B63" s="67" t="s">
        <v>729</v>
      </c>
      <c r="C63" s="51" t="s">
        <v>770</v>
      </c>
      <c r="D63" s="52" t="s">
        <v>191</v>
      </c>
      <c r="E63" s="52"/>
      <c r="F63" s="52"/>
      <c r="G63" s="52"/>
      <c r="H63" s="296">
        <f>H64+H68</f>
        <v>964.2</v>
      </c>
    </row>
    <row r="64" spans="1:8" s="28" customFormat="1" ht="12.75">
      <c r="A64" s="149"/>
      <c r="B64" s="67" t="s">
        <v>651</v>
      </c>
      <c r="C64" s="51" t="s">
        <v>770</v>
      </c>
      <c r="D64" s="52" t="s">
        <v>191</v>
      </c>
      <c r="E64" s="52" t="s">
        <v>190</v>
      </c>
      <c r="F64" s="51"/>
      <c r="G64" s="52"/>
      <c r="H64" s="285">
        <f>H65</f>
        <v>300</v>
      </c>
    </row>
    <row r="65" spans="1:8" s="115" customFormat="1" ht="12.75" customHeight="1">
      <c r="A65" s="247"/>
      <c r="B65" s="229" t="s">
        <v>726</v>
      </c>
      <c r="C65" s="53" t="s">
        <v>770</v>
      </c>
      <c r="D65" s="54" t="s">
        <v>191</v>
      </c>
      <c r="E65" s="54" t="s">
        <v>190</v>
      </c>
      <c r="F65" s="53" t="s">
        <v>645</v>
      </c>
      <c r="G65" s="54"/>
      <c r="H65" s="307">
        <f>H66</f>
        <v>300</v>
      </c>
    </row>
    <row r="66" spans="1:8" ht="53.25" customHeight="1">
      <c r="A66" s="244"/>
      <c r="B66" s="185" t="s">
        <v>652</v>
      </c>
      <c r="C66" s="25" t="s">
        <v>770</v>
      </c>
      <c r="D66" s="26" t="s">
        <v>191</v>
      </c>
      <c r="E66" s="26" t="s">
        <v>190</v>
      </c>
      <c r="F66" s="25" t="s">
        <v>653</v>
      </c>
      <c r="G66" s="26"/>
      <c r="H66" s="276">
        <f>H67</f>
        <v>300</v>
      </c>
    </row>
    <row r="67" spans="1:8" ht="25.5" customHeight="1">
      <c r="A67" s="244"/>
      <c r="B67" s="185" t="s">
        <v>834</v>
      </c>
      <c r="C67" s="25" t="s">
        <v>770</v>
      </c>
      <c r="D67" s="26" t="s">
        <v>191</v>
      </c>
      <c r="E67" s="26" t="s">
        <v>190</v>
      </c>
      <c r="F67" s="26" t="s">
        <v>653</v>
      </c>
      <c r="G67" s="26" t="s">
        <v>706</v>
      </c>
      <c r="H67" s="276">
        <v>300</v>
      </c>
    </row>
    <row r="68" spans="1:8" s="115" customFormat="1" ht="39" customHeight="1">
      <c r="A68" s="247"/>
      <c r="B68" s="229" t="s">
        <v>730</v>
      </c>
      <c r="C68" s="53" t="s">
        <v>770</v>
      </c>
      <c r="D68" s="54" t="s">
        <v>191</v>
      </c>
      <c r="E68" s="54" t="s">
        <v>161</v>
      </c>
      <c r="F68" s="53"/>
      <c r="G68" s="54"/>
      <c r="H68" s="308">
        <f>H69</f>
        <v>664.2</v>
      </c>
    </row>
    <row r="69" spans="1:8" s="220" customFormat="1" ht="27.75" customHeight="1">
      <c r="A69" s="248"/>
      <c r="B69" s="225" t="s">
        <v>731</v>
      </c>
      <c r="C69" s="23" t="s">
        <v>770</v>
      </c>
      <c r="D69" s="24" t="s">
        <v>191</v>
      </c>
      <c r="E69" s="24" t="s">
        <v>161</v>
      </c>
      <c r="F69" s="24" t="s">
        <v>654</v>
      </c>
      <c r="G69" s="24"/>
      <c r="H69" s="309">
        <f>H70</f>
        <v>664.2</v>
      </c>
    </row>
    <row r="70" spans="1:8" ht="40.5" customHeight="1">
      <c r="A70" s="244"/>
      <c r="B70" s="185" t="s">
        <v>732</v>
      </c>
      <c r="C70" s="25" t="s">
        <v>770</v>
      </c>
      <c r="D70" s="26" t="s">
        <v>191</v>
      </c>
      <c r="E70" s="26" t="s">
        <v>161</v>
      </c>
      <c r="F70" s="26" t="s">
        <v>655</v>
      </c>
      <c r="G70" s="26"/>
      <c r="H70" s="277">
        <f>SUM(H71:H73)</f>
        <v>664.2</v>
      </c>
    </row>
    <row r="71" spans="1:8" ht="24.75" customHeight="1">
      <c r="A71" s="244"/>
      <c r="B71" s="185" t="s">
        <v>717</v>
      </c>
      <c r="C71" s="25" t="s">
        <v>770</v>
      </c>
      <c r="D71" s="26" t="s">
        <v>191</v>
      </c>
      <c r="E71" s="26" t="s">
        <v>161</v>
      </c>
      <c r="F71" s="26" t="s">
        <v>655</v>
      </c>
      <c r="G71" s="26" t="s">
        <v>709</v>
      </c>
      <c r="H71" s="277">
        <v>38.4</v>
      </c>
    </row>
    <row r="72" spans="1:8" ht="25.5">
      <c r="A72" s="244"/>
      <c r="B72" s="185" t="s">
        <v>631</v>
      </c>
      <c r="C72" s="25" t="s">
        <v>770</v>
      </c>
      <c r="D72" s="26" t="s">
        <v>191</v>
      </c>
      <c r="E72" s="26" t="s">
        <v>161</v>
      </c>
      <c r="F72" s="26" t="s">
        <v>655</v>
      </c>
      <c r="G72" s="26" t="s">
        <v>710</v>
      </c>
      <c r="H72" s="277">
        <v>10.2</v>
      </c>
    </row>
    <row r="73" spans="1:8" ht="25.5" customHeight="1">
      <c r="A73" s="244"/>
      <c r="B73" s="185" t="s">
        <v>834</v>
      </c>
      <c r="C73" s="25" t="s">
        <v>770</v>
      </c>
      <c r="D73" s="26" t="s">
        <v>191</v>
      </c>
      <c r="E73" s="26" t="s">
        <v>161</v>
      </c>
      <c r="F73" s="26" t="s">
        <v>655</v>
      </c>
      <c r="G73" s="26" t="s">
        <v>706</v>
      </c>
      <c r="H73" s="276">
        <v>615.6</v>
      </c>
    </row>
    <row r="74" spans="1:8" s="28" customFormat="1" ht="12.75">
      <c r="A74" s="149"/>
      <c r="B74" s="86" t="s">
        <v>656</v>
      </c>
      <c r="C74" s="252" t="s">
        <v>770</v>
      </c>
      <c r="D74" s="52" t="s">
        <v>192</v>
      </c>
      <c r="E74" s="52"/>
      <c r="F74" s="52"/>
      <c r="G74" s="52"/>
      <c r="H74" s="285">
        <f>H75+H82+H87</f>
        <v>3757.8</v>
      </c>
    </row>
    <row r="75" spans="1:8" s="115" customFormat="1" ht="13.5" customHeight="1">
      <c r="A75" s="247"/>
      <c r="B75" s="234" t="s">
        <v>657</v>
      </c>
      <c r="C75" s="250" t="s">
        <v>770</v>
      </c>
      <c r="D75" s="54" t="s">
        <v>192</v>
      </c>
      <c r="E75" s="54" t="s">
        <v>161</v>
      </c>
      <c r="F75" s="54"/>
      <c r="G75" s="54"/>
      <c r="H75" s="308">
        <f>H76+H79</f>
        <v>931</v>
      </c>
    </row>
    <row r="76" spans="1:8" s="220" customFormat="1" ht="12.75">
      <c r="A76" s="248"/>
      <c r="B76" s="82" t="s">
        <v>658</v>
      </c>
      <c r="C76" s="249" t="s">
        <v>770</v>
      </c>
      <c r="D76" s="24" t="s">
        <v>192</v>
      </c>
      <c r="E76" s="24" t="s">
        <v>161</v>
      </c>
      <c r="F76" s="24" t="s">
        <v>659</v>
      </c>
      <c r="G76" s="24"/>
      <c r="H76" s="309">
        <f>H77</f>
        <v>0</v>
      </c>
    </row>
    <row r="77" spans="1:8" ht="39" customHeight="1">
      <c r="A77" s="244"/>
      <c r="B77" s="183" t="s">
        <v>733</v>
      </c>
      <c r="C77" s="26" t="s">
        <v>770</v>
      </c>
      <c r="D77" s="26" t="s">
        <v>192</v>
      </c>
      <c r="E77" s="26" t="s">
        <v>161</v>
      </c>
      <c r="F77" s="26" t="s">
        <v>660</v>
      </c>
      <c r="G77" s="26"/>
      <c r="H77" s="277">
        <f>H78</f>
        <v>0</v>
      </c>
    </row>
    <row r="78" spans="1:8" ht="25.5" customHeight="1">
      <c r="A78" s="244"/>
      <c r="B78" s="194" t="s">
        <v>719</v>
      </c>
      <c r="C78" s="25" t="s">
        <v>770</v>
      </c>
      <c r="D78" s="26" t="s">
        <v>192</v>
      </c>
      <c r="E78" s="26" t="s">
        <v>161</v>
      </c>
      <c r="F78" s="26" t="s">
        <v>660</v>
      </c>
      <c r="G78" s="26" t="s">
        <v>706</v>
      </c>
      <c r="H78" s="276">
        <v>0</v>
      </c>
    </row>
    <row r="79" spans="1:8" s="220" customFormat="1" ht="12.75" customHeight="1">
      <c r="A79" s="248"/>
      <c r="B79" s="225" t="s">
        <v>726</v>
      </c>
      <c r="C79" s="23" t="s">
        <v>770</v>
      </c>
      <c r="D79" s="24" t="s">
        <v>192</v>
      </c>
      <c r="E79" s="24" t="s">
        <v>161</v>
      </c>
      <c r="F79" s="23" t="s">
        <v>645</v>
      </c>
      <c r="G79" s="24"/>
      <c r="H79" s="309">
        <f>H80</f>
        <v>931</v>
      </c>
    </row>
    <row r="80" spans="1:8" ht="54" customHeight="1">
      <c r="A80" s="244"/>
      <c r="B80" s="185" t="s">
        <v>661</v>
      </c>
      <c r="C80" s="26" t="s">
        <v>770</v>
      </c>
      <c r="D80" s="26" t="s">
        <v>192</v>
      </c>
      <c r="E80" s="26" t="s">
        <v>161</v>
      </c>
      <c r="F80" s="25" t="s">
        <v>667</v>
      </c>
      <c r="G80" s="26"/>
      <c r="H80" s="276">
        <f>H81</f>
        <v>931</v>
      </c>
    </row>
    <row r="81" spans="1:8" ht="25.5" customHeight="1">
      <c r="A81" s="244"/>
      <c r="B81" s="185" t="s">
        <v>834</v>
      </c>
      <c r="C81" s="25" t="s">
        <v>770</v>
      </c>
      <c r="D81" s="26" t="s">
        <v>192</v>
      </c>
      <c r="E81" s="26" t="s">
        <v>161</v>
      </c>
      <c r="F81" s="26" t="s">
        <v>667</v>
      </c>
      <c r="G81" s="26" t="s">
        <v>706</v>
      </c>
      <c r="H81" s="276">
        <v>931</v>
      </c>
    </row>
    <row r="82" spans="1:8" s="115" customFormat="1" ht="13.5">
      <c r="A82" s="247"/>
      <c r="B82" s="254" t="s">
        <v>734</v>
      </c>
      <c r="C82" s="53" t="s">
        <v>770</v>
      </c>
      <c r="D82" s="54" t="s">
        <v>192</v>
      </c>
      <c r="E82" s="54" t="s">
        <v>195</v>
      </c>
      <c r="F82" s="54"/>
      <c r="G82" s="54"/>
      <c r="H82" s="307">
        <f>H83</f>
        <v>976.8</v>
      </c>
    </row>
    <row r="83" spans="1:8" s="220" customFormat="1" ht="12.75">
      <c r="A83" s="248"/>
      <c r="B83" s="82" t="s">
        <v>62</v>
      </c>
      <c r="C83" s="249" t="s">
        <v>770</v>
      </c>
      <c r="D83" s="24" t="s">
        <v>192</v>
      </c>
      <c r="E83" s="24" t="s">
        <v>195</v>
      </c>
      <c r="F83" s="24" t="s">
        <v>662</v>
      </c>
      <c r="G83" s="24"/>
      <c r="H83" s="309">
        <f>H84</f>
        <v>976.8</v>
      </c>
    </row>
    <row r="84" spans="1:8" ht="12.75" customHeight="1">
      <c r="A84" s="244"/>
      <c r="B84" s="84" t="s">
        <v>63</v>
      </c>
      <c r="C84" s="179" t="s">
        <v>770</v>
      </c>
      <c r="D84" s="26" t="s">
        <v>192</v>
      </c>
      <c r="E84" s="26" t="s">
        <v>195</v>
      </c>
      <c r="F84" s="26" t="s">
        <v>663</v>
      </c>
      <c r="G84" s="26"/>
      <c r="H84" s="276">
        <f>H85+H86</f>
        <v>976.8</v>
      </c>
    </row>
    <row r="85" spans="1:8" ht="25.5">
      <c r="A85" s="244"/>
      <c r="B85" s="185" t="s">
        <v>631</v>
      </c>
      <c r="C85" s="26" t="s">
        <v>770</v>
      </c>
      <c r="D85" s="26" t="s">
        <v>192</v>
      </c>
      <c r="E85" s="26" t="s">
        <v>195</v>
      </c>
      <c r="F85" s="26" t="s">
        <v>663</v>
      </c>
      <c r="G85" s="26" t="s">
        <v>710</v>
      </c>
      <c r="H85" s="276">
        <v>637.8</v>
      </c>
    </row>
    <row r="86" spans="1:8" ht="26.25" customHeight="1">
      <c r="A86" s="244"/>
      <c r="B86" s="185" t="s">
        <v>834</v>
      </c>
      <c r="C86" s="25" t="s">
        <v>770</v>
      </c>
      <c r="D86" s="26" t="s">
        <v>192</v>
      </c>
      <c r="E86" s="26" t="s">
        <v>195</v>
      </c>
      <c r="F86" s="26" t="s">
        <v>663</v>
      </c>
      <c r="G86" s="26" t="s">
        <v>706</v>
      </c>
      <c r="H86" s="277">
        <v>339</v>
      </c>
    </row>
    <row r="87" spans="1:9" s="115" customFormat="1" ht="13.5" customHeight="1">
      <c r="A87" s="247"/>
      <c r="B87" s="229" t="s">
        <v>735</v>
      </c>
      <c r="C87" s="53" t="s">
        <v>770</v>
      </c>
      <c r="D87" s="54" t="s">
        <v>192</v>
      </c>
      <c r="E87" s="54" t="s">
        <v>94</v>
      </c>
      <c r="F87" s="54"/>
      <c r="G87" s="54"/>
      <c r="H87" s="307">
        <f>H88+H91</f>
        <v>1850</v>
      </c>
      <c r="I87" s="257"/>
    </row>
    <row r="88" spans="1:9" s="220" customFormat="1" ht="27" customHeight="1">
      <c r="A88" s="248"/>
      <c r="B88" s="225" t="s">
        <v>736</v>
      </c>
      <c r="C88" s="23" t="s">
        <v>770</v>
      </c>
      <c r="D88" s="24" t="s">
        <v>192</v>
      </c>
      <c r="E88" s="24" t="s">
        <v>94</v>
      </c>
      <c r="F88" s="24" t="s">
        <v>664</v>
      </c>
      <c r="G88" s="24"/>
      <c r="H88" s="309">
        <f>H89</f>
        <v>1600</v>
      </c>
      <c r="I88" s="258"/>
    </row>
    <row r="89" spans="1:9" ht="13.5" customHeight="1">
      <c r="A89" s="244"/>
      <c r="B89" s="185" t="s">
        <v>737</v>
      </c>
      <c r="C89" s="25" t="s">
        <v>770</v>
      </c>
      <c r="D89" s="26" t="s">
        <v>192</v>
      </c>
      <c r="E89" s="26" t="s">
        <v>94</v>
      </c>
      <c r="F89" s="26" t="s">
        <v>665</v>
      </c>
      <c r="G89" s="26"/>
      <c r="H89" s="277">
        <f>H90</f>
        <v>1600</v>
      </c>
      <c r="I89" s="186"/>
    </row>
    <row r="90" spans="1:8" ht="26.25" customHeight="1">
      <c r="A90" s="244"/>
      <c r="B90" s="185" t="s">
        <v>834</v>
      </c>
      <c r="C90" s="25" t="s">
        <v>770</v>
      </c>
      <c r="D90" s="26" t="s">
        <v>192</v>
      </c>
      <c r="E90" s="26" t="s">
        <v>94</v>
      </c>
      <c r="F90" s="26" t="s">
        <v>665</v>
      </c>
      <c r="G90" s="26" t="s">
        <v>706</v>
      </c>
      <c r="H90" s="277">
        <v>1600</v>
      </c>
    </row>
    <row r="91" spans="1:8" s="220" customFormat="1" ht="12.75" customHeight="1">
      <c r="A91" s="248"/>
      <c r="B91" s="225" t="s">
        <v>726</v>
      </c>
      <c r="C91" s="23" t="s">
        <v>770</v>
      </c>
      <c r="D91" s="24" t="s">
        <v>192</v>
      </c>
      <c r="E91" s="24" t="s">
        <v>94</v>
      </c>
      <c r="F91" s="23" t="s">
        <v>645</v>
      </c>
      <c r="G91" s="24"/>
      <c r="H91" s="309">
        <f>H92+H94</f>
        <v>250</v>
      </c>
    </row>
    <row r="92" spans="1:8" ht="54" customHeight="1">
      <c r="A92" s="244"/>
      <c r="B92" s="185" t="s">
        <v>666</v>
      </c>
      <c r="C92" s="26" t="s">
        <v>770</v>
      </c>
      <c r="D92" s="26" t="s">
        <v>192</v>
      </c>
      <c r="E92" s="26" t="s">
        <v>94</v>
      </c>
      <c r="F92" s="25" t="s">
        <v>738</v>
      </c>
      <c r="G92" s="26"/>
      <c r="H92" s="276">
        <f>H93</f>
        <v>150</v>
      </c>
    </row>
    <row r="93" spans="1:8" ht="25.5" customHeight="1">
      <c r="A93" s="244"/>
      <c r="B93" s="185" t="s">
        <v>834</v>
      </c>
      <c r="C93" s="25" t="s">
        <v>770</v>
      </c>
      <c r="D93" s="26" t="s">
        <v>192</v>
      </c>
      <c r="E93" s="26" t="s">
        <v>94</v>
      </c>
      <c r="F93" s="26" t="s">
        <v>738</v>
      </c>
      <c r="G93" s="26" t="s">
        <v>706</v>
      </c>
      <c r="H93" s="276">
        <v>150</v>
      </c>
    </row>
    <row r="94" spans="1:8" ht="37.5" customHeight="1">
      <c r="A94" s="244"/>
      <c r="B94" s="185" t="s">
        <v>739</v>
      </c>
      <c r="C94" s="25" t="s">
        <v>770</v>
      </c>
      <c r="D94" s="26" t="s">
        <v>192</v>
      </c>
      <c r="E94" s="26" t="s">
        <v>94</v>
      </c>
      <c r="F94" s="26" t="s">
        <v>740</v>
      </c>
      <c r="G94" s="26"/>
      <c r="H94" s="277">
        <f>H95</f>
        <v>100</v>
      </c>
    </row>
    <row r="95" spans="1:8" ht="25.5" customHeight="1">
      <c r="A95" s="244"/>
      <c r="B95" s="185" t="s">
        <v>834</v>
      </c>
      <c r="C95" s="25" t="s">
        <v>770</v>
      </c>
      <c r="D95" s="26" t="s">
        <v>192</v>
      </c>
      <c r="E95" s="26" t="s">
        <v>94</v>
      </c>
      <c r="F95" s="26" t="s">
        <v>740</v>
      </c>
      <c r="G95" s="26" t="s">
        <v>706</v>
      </c>
      <c r="H95" s="276">
        <v>100</v>
      </c>
    </row>
    <row r="96" spans="1:8" s="28" customFormat="1" ht="13.5" customHeight="1">
      <c r="A96" s="149"/>
      <c r="B96" s="67" t="s">
        <v>433</v>
      </c>
      <c r="C96" s="51" t="s">
        <v>770</v>
      </c>
      <c r="D96" s="52" t="s">
        <v>194</v>
      </c>
      <c r="E96" s="52"/>
      <c r="F96" s="52"/>
      <c r="G96" s="52"/>
      <c r="H96" s="285">
        <f>H97</f>
        <v>283</v>
      </c>
    </row>
    <row r="97" spans="1:8" s="115" customFormat="1" ht="13.5" customHeight="1">
      <c r="A97" s="247"/>
      <c r="B97" s="229" t="s">
        <v>741</v>
      </c>
      <c r="C97" s="53" t="s">
        <v>770</v>
      </c>
      <c r="D97" s="54" t="s">
        <v>194</v>
      </c>
      <c r="E97" s="54" t="s">
        <v>194</v>
      </c>
      <c r="F97" s="54"/>
      <c r="G97" s="54"/>
      <c r="H97" s="307">
        <f>H98</f>
        <v>283</v>
      </c>
    </row>
    <row r="98" spans="1:8" s="220" customFormat="1" ht="12.75" customHeight="1">
      <c r="A98" s="248"/>
      <c r="B98" s="225" t="s">
        <v>742</v>
      </c>
      <c r="C98" s="23" t="s">
        <v>770</v>
      </c>
      <c r="D98" s="24" t="s">
        <v>194</v>
      </c>
      <c r="E98" s="24" t="s">
        <v>194</v>
      </c>
      <c r="F98" s="24" t="s">
        <v>529</v>
      </c>
      <c r="G98" s="24"/>
      <c r="H98" s="309">
        <f>H99</f>
        <v>283</v>
      </c>
    </row>
    <row r="99" spans="1:8" ht="13.5" customHeight="1">
      <c r="A99" s="244"/>
      <c r="B99" s="185" t="s">
        <v>743</v>
      </c>
      <c r="C99" s="25" t="s">
        <v>770</v>
      </c>
      <c r="D99" s="26" t="s">
        <v>194</v>
      </c>
      <c r="E99" s="26" t="s">
        <v>194</v>
      </c>
      <c r="F99" s="25" t="s">
        <v>668</v>
      </c>
      <c r="G99" s="26"/>
      <c r="H99" s="277">
        <f>H100</f>
        <v>283</v>
      </c>
    </row>
    <row r="100" spans="1:8" ht="25.5" customHeight="1">
      <c r="A100" s="244"/>
      <c r="B100" s="185" t="s">
        <v>834</v>
      </c>
      <c r="C100" s="25" t="s">
        <v>770</v>
      </c>
      <c r="D100" s="26" t="s">
        <v>194</v>
      </c>
      <c r="E100" s="26" t="s">
        <v>194</v>
      </c>
      <c r="F100" s="26" t="s">
        <v>668</v>
      </c>
      <c r="G100" s="26" t="s">
        <v>706</v>
      </c>
      <c r="H100" s="276">
        <v>283</v>
      </c>
    </row>
    <row r="101" spans="1:8" s="28" customFormat="1" ht="13.5" customHeight="1">
      <c r="A101" s="149"/>
      <c r="B101" s="67" t="s">
        <v>99</v>
      </c>
      <c r="C101" s="51" t="s">
        <v>770</v>
      </c>
      <c r="D101" s="52" t="s">
        <v>195</v>
      </c>
      <c r="E101" s="52"/>
      <c r="F101" s="51"/>
      <c r="G101" s="52"/>
      <c r="H101" s="285">
        <f>H102+H107+H117</f>
        <v>3046.9</v>
      </c>
    </row>
    <row r="102" spans="1:8" s="115" customFormat="1" ht="13.5">
      <c r="A102" s="247"/>
      <c r="B102" s="256" t="s">
        <v>170</v>
      </c>
      <c r="C102" s="53" t="s">
        <v>770</v>
      </c>
      <c r="D102" s="54" t="s">
        <v>195</v>
      </c>
      <c r="E102" s="54" t="s">
        <v>189</v>
      </c>
      <c r="F102" s="54"/>
      <c r="G102" s="54"/>
      <c r="H102" s="308">
        <f>H103</f>
        <v>727.7</v>
      </c>
    </row>
    <row r="103" spans="1:8" ht="28.5" customHeight="1">
      <c r="A103" s="244"/>
      <c r="B103" s="55" t="s">
        <v>744</v>
      </c>
      <c r="C103" s="25" t="s">
        <v>770</v>
      </c>
      <c r="D103" s="26" t="s">
        <v>195</v>
      </c>
      <c r="E103" s="26" t="s">
        <v>189</v>
      </c>
      <c r="F103" s="26" t="s">
        <v>669</v>
      </c>
      <c r="G103" s="26"/>
      <c r="H103" s="276">
        <f>H104</f>
        <v>727.7</v>
      </c>
    </row>
    <row r="104" spans="1:8" ht="13.5" customHeight="1">
      <c r="A104" s="244"/>
      <c r="B104" s="55" t="s">
        <v>745</v>
      </c>
      <c r="C104" s="25" t="s">
        <v>770</v>
      </c>
      <c r="D104" s="26" t="s">
        <v>195</v>
      </c>
      <c r="E104" s="26" t="s">
        <v>189</v>
      </c>
      <c r="F104" s="26" t="s">
        <v>670</v>
      </c>
      <c r="G104" s="26"/>
      <c r="H104" s="276">
        <f>SUM(H105:H106)</f>
        <v>727.7</v>
      </c>
    </row>
    <row r="105" spans="1:8" ht="25.5" customHeight="1">
      <c r="A105" s="244"/>
      <c r="B105" s="185" t="s">
        <v>834</v>
      </c>
      <c r="C105" s="25" t="s">
        <v>770</v>
      </c>
      <c r="D105" s="26" t="s">
        <v>195</v>
      </c>
      <c r="E105" s="26" t="s">
        <v>189</v>
      </c>
      <c r="F105" s="26" t="s">
        <v>670</v>
      </c>
      <c r="G105" s="26" t="s">
        <v>706</v>
      </c>
      <c r="H105" s="276">
        <v>3.6</v>
      </c>
    </row>
    <row r="106" spans="1:8" ht="26.25" customHeight="1">
      <c r="A106" s="244"/>
      <c r="B106" s="194" t="s">
        <v>746</v>
      </c>
      <c r="C106" s="25" t="s">
        <v>770</v>
      </c>
      <c r="D106" s="26" t="s">
        <v>195</v>
      </c>
      <c r="E106" s="26" t="s">
        <v>189</v>
      </c>
      <c r="F106" s="26" t="s">
        <v>670</v>
      </c>
      <c r="G106" s="26" t="s">
        <v>747</v>
      </c>
      <c r="H106" s="277">
        <v>724.1</v>
      </c>
    </row>
    <row r="107" spans="1:8" s="115" customFormat="1" ht="13.5" customHeight="1">
      <c r="A107" s="247"/>
      <c r="B107" s="234" t="s">
        <v>671</v>
      </c>
      <c r="C107" s="250" t="s">
        <v>770</v>
      </c>
      <c r="D107" s="54" t="s">
        <v>195</v>
      </c>
      <c r="E107" s="54" t="s">
        <v>191</v>
      </c>
      <c r="F107" s="54"/>
      <c r="G107" s="54"/>
      <c r="H107" s="307">
        <f>H108+H112</f>
        <v>1025</v>
      </c>
    </row>
    <row r="108" spans="1:8" s="220" customFormat="1" ht="12.75">
      <c r="A108" s="248"/>
      <c r="B108" s="82" t="s">
        <v>672</v>
      </c>
      <c r="C108" s="249" t="s">
        <v>770</v>
      </c>
      <c r="D108" s="24" t="s">
        <v>195</v>
      </c>
      <c r="E108" s="24" t="s">
        <v>191</v>
      </c>
      <c r="F108" s="24" t="s">
        <v>673</v>
      </c>
      <c r="G108" s="24"/>
      <c r="H108" s="299">
        <f>H109</f>
        <v>5</v>
      </c>
    </row>
    <row r="109" spans="1:8" ht="13.5" customHeight="1">
      <c r="A109" s="244"/>
      <c r="B109" s="183" t="s">
        <v>748</v>
      </c>
      <c r="C109" s="25" t="s">
        <v>770</v>
      </c>
      <c r="D109" s="26" t="s">
        <v>195</v>
      </c>
      <c r="E109" s="26" t="s">
        <v>191</v>
      </c>
      <c r="F109" s="26" t="s">
        <v>674</v>
      </c>
      <c r="G109" s="26"/>
      <c r="H109" s="276">
        <f>H110</f>
        <v>5</v>
      </c>
    </row>
    <row r="110" spans="1:8" ht="12.75">
      <c r="A110" s="244"/>
      <c r="B110" s="185" t="s">
        <v>675</v>
      </c>
      <c r="C110" s="25" t="s">
        <v>770</v>
      </c>
      <c r="D110" s="26" t="s">
        <v>195</v>
      </c>
      <c r="E110" s="26" t="s">
        <v>191</v>
      </c>
      <c r="F110" s="25" t="s">
        <v>676</v>
      </c>
      <c r="G110" s="26"/>
      <c r="H110" s="277">
        <f>H111</f>
        <v>5</v>
      </c>
    </row>
    <row r="111" spans="1:8" ht="24" customHeight="1">
      <c r="A111" s="244"/>
      <c r="B111" s="195" t="s">
        <v>750</v>
      </c>
      <c r="C111" s="25" t="s">
        <v>770</v>
      </c>
      <c r="D111" s="26" t="s">
        <v>195</v>
      </c>
      <c r="E111" s="26" t="s">
        <v>191</v>
      </c>
      <c r="F111" s="25" t="s">
        <v>676</v>
      </c>
      <c r="G111" s="26" t="s">
        <v>751</v>
      </c>
      <c r="H111" s="277">
        <v>5</v>
      </c>
    </row>
    <row r="112" spans="1:8" s="220" customFormat="1" ht="12.75" customHeight="1">
      <c r="A112" s="248"/>
      <c r="B112" s="225" t="s">
        <v>726</v>
      </c>
      <c r="C112" s="23" t="s">
        <v>770</v>
      </c>
      <c r="D112" s="24" t="s">
        <v>195</v>
      </c>
      <c r="E112" s="24" t="s">
        <v>191</v>
      </c>
      <c r="F112" s="23" t="s">
        <v>645</v>
      </c>
      <c r="G112" s="24"/>
      <c r="H112" s="309">
        <f>H113+H115</f>
        <v>1020</v>
      </c>
    </row>
    <row r="113" spans="1:8" ht="26.25" customHeight="1">
      <c r="A113" s="244"/>
      <c r="B113" s="185" t="s">
        <v>677</v>
      </c>
      <c r="C113" s="25" t="s">
        <v>770</v>
      </c>
      <c r="D113" s="26" t="s">
        <v>195</v>
      </c>
      <c r="E113" s="26" t="s">
        <v>191</v>
      </c>
      <c r="F113" s="26" t="s">
        <v>685</v>
      </c>
      <c r="G113" s="26"/>
      <c r="H113" s="277">
        <f>H114</f>
        <v>150</v>
      </c>
    </row>
    <row r="114" spans="1:8" ht="15" customHeight="1">
      <c r="A114" s="244"/>
      <c r="B114" s="194" t="s">
        <v>755</v>
      </c>
      <c r="C114" s="25" t="s">
        <v>770</v>
      </c>
      <c r="D114" s="26" t="s">
        <v>195</v>
      </c>
      <c r="E114" s="26" t="s">
        <v>191</v>
      </c>
      <c r="F114" s="26" t="s">
        <v>685</v>
      </c>
      <c r="G114" s="26" t="s">
        <v>707</v>
      </c>
      <c r="H114" s="276">
        <v>150</v>
      </c>
    </row>
    <row r="115" spans="1:8" ht="39.75" customHeight="1">
      <c r="A115" s="244"/>
      <c r="B115" s="185" t="s">
        <v>752</v>
      </c>
      <c r="C115" s="26" t="s">
        <v>770</v>
      </c>
      <c r="D115" s="26" t="s">
        <v>195</v>
      </c>
      <c r="E115" s="26" t="s">
        <v>191</v>
      </c>
      <c r="F115" s="25" t="s">
        <v>678</v>
      </c>
      <c r="G115" s="26"/>
      <c r="H115" s="276">
        <f>H116</f>
        <v>870</v>
      </c>
    </row>
    <row r="116" spans="1:8" ht="25.5" customHeight="1">
      <c r="A116" s="244"/>
      <c r="B116" s="194" t="s">
        <v>754</v>
      </c>
      <c r="C116" s="25" t="s">
        <v>770</v>
      </c>
      <c r="D116" s="26" t="s">
        <v>195</v>
      </c>
      <c r="E116" s="26" t="s">
        <v>191</v>
      </c>
      <c r="F116" s="26" t="s">
        <v>678</v>
      </c>
      <c r="G116" s="26" t="s">
        <v>751</v>
      </c>
      <c r="H116" s="276">
        <v>870</v>
      </c>
    </row>
    <row r="117" spans="1:8" s="115" customFormat="1" ht="15" customHeight="1">
      <c r="A117" s="247"/>
      <c r="B117" s="254" t="s">
        <v>431</v>
      </c>
      <c r="C117" s="53" t="s">
        <v>770</v>
      </c>
      <c r="D117" s="54" t="s">
        <v>195</v>
      </c>
      <c r="E117" s="54" t="s">
        <v>169</v>
      </c>
      <c r="F117" s="54"/>
      <c r="G117" s="54"/>
      <c r="H117" s="308">
        <f>H118</f>
        <v>1294.2</v>
      </c>
    </row>
    <row r="118" spans="1:8" s="220" customFormat="1" ht="24.75" customHeight="1">
      <c r="A118" s="248"/>
      <c r="B118" s="255" t="s">
        <v>756</v>
      </c>
      <c r="C118" s="23" t="s">
        <v>770</v>
      </c>
      <c r="D118" s="24" t="s">
        <v>195</v>
      </c>
      <c r="E118" s="24" t="s">
        <v>169</v>
      </c>
      <c r="F118" s="23" t="s">
        <v>679</v>
      </c>
      <c r="G118" s="24"/>
      <c r="H118" s="309">
        <f>H119</f>
        <v>1294.2</v>
      </c>
    </row>
    <row r="119" spans="1:8" ht="24.75" customHeight="1">
      <c r="A119" s="244"/>
      <c r="B119" s="55" t="s">
        <v>757</v>
      </c>
      <c r="C119" s="25" t="s">
        <v>770</v>
      </c>
      <c r="D119" s="26" t="s">
        <v>195</v>
      </c>
      <c r="E119" s="26" t="s">
        <v>169</v>
      </c>
      <c r="F119" s="25" t="s">
        <v>680</v>
      </c>
      <c r="G119" s="26"/>
      <c r="H119" s="277">
        <f>H120</f>
        <v>1294.2</v>
      </c>
    </row>
    <row r="120" spans="1:8" ht="25.5" customHeight="1">
      <c r="A120" s="244"/>
      <c r="B120" s="195" t="s">
        <v>838</v>
      </c>
      <c r="C120" s="25" t="s">
        <v>770</v>
      </c>
      <c r="D120" s="26" t="s">
        <v>195</v>
      </c>
      <c r="E120" s="26" t="s">
        <v>169</v>
      </c>
      <c r="F120" s="25" t="s">
        <v>680</v>
      </c>
      <c r="G120" s="26" t="s">
        <v>758</v>
      </c>
      <c r="H120" s="277">
        <f>156+1138.2</f>
        <v>1294.2</v>
      </c>
    </row>
    <row r="121" spans="1:8" s="28" customFormat="1" ht="12.75">
      <c r="A121" s="149"/>
      <c r="B121" s="86" t="s">
        <v>681</v>
      </c>
      <c r="C121" s="233" t="s">
        <v>770</v>
      </c>
      <c r="D121" s="52" t="s">
        <v>605</v>
      </c>
      <c r="E121" s="52"/>
      <c r="F121" s="51"/>
      <c r="G121" s="52"/>
      <c r="H121" s="296">
        <f>H122</f>
        <v>4080</v>
      </c>
    </row>
    <row r="122" spans="1:8" s="115" customFormat="1" ht="13.5">
      <c r="A122" s="247"/>
      <c r="B122" s="234" t="s">
        <v>682</v>
      </c>
      <c r="C122" s="235" t="s">
        <v>770</v>
      </c>
      <c r="D122" s="54" t="s">
        <v>605</v>
      </c>
      <c r="E122" s="54" t="s">
        <v>190</v>
      </c>
      <c r="F122" s="53"/>
      <c r="G122" s="54"/>
      <c r="H122" s="308">
        <f>H123+H127</f>
        <v>4080</v>
      </c>
    </row>
    <row r="123" spans="1:8" s="220" customFormat="1" ht="12.75" customHeight="1">
      <c r="A123" s="248"/>
      <c r="B123" s="253" t="s">
        <v>607</v>
      </c>
      <c r="C123" s="24" t="s">
        <v>770</v>
      </c>
      <c r="D123" s="24" t="s">
        <v>605</v>
      </c>
      <c r="E123" s="24" t="s">
        <v>190</v>
      </c>
      <c r="F123" s="23" t="s">
        <v>683</v>
      </c>
      <c r="G123" s="24"/>
      <c r="H123" s="299">
        <f>H124</f>
        <v>3780</v>
      </c>
    </row>
    <row r="124" spans="1:8" ht="38.25">
      <c r="A124" s="244"/>
      <c r="B124" s="196" t="s">
        <v>608</v>
      </c>
      <c r="C124" s="25" t="s">
        <v>770</v>
      </c>
      <c r="D124" s="26" t="s">
        <v>605</v>
      </c>
      <c r="E124" s="26" t="s">
        <v>190</v>
      </c>
      <c r="F124" s="60" t="s">
        <v>684</v>
      </c>
      <c r="G124" s="60"/>
      <c r="H124" s="277">
        <f>H125+H126</f>
        <v>3780</v>
      </c>
    </row>
    <row r="125" spans="1:8" ht="25.5" customHeight="1">
      <c r="A125" s="244"/>
      <c r="B125" s="185" t="s">
        <v>834</v>
      </c>
      <c r="C125" s="25" t="s">
        <v>770</v>
      </c>
      <c r="D125" s="26" t="s">
        <v>605</v>
      </c>
      <c r="E125" s="26" t="s">
        <v>190</v>
      </c>
      <c r="F125" s="26" t="s">
        <v>684</v>
      </c>
      <c r="G125" s="26" t="s">
        <v>706</v>
      </c>
      <c r="H125" s="276">
        <v>2780</v>
      </c>
    </row>
    <row r="126" spans="1:8" ht="12.75">
      <c r="A126" s="244"/>
      <c r="B126" s="194" t="s">
        <v>378</v>
      </c>
      <c r="C126" s="25" t="s">
        <v>770</v>
      </c>
      <c r="D126" s="26" t="s">
        <v>605</v>
      </c>
      <c r="E126" s="26" t="s">
        <v>190</v>
      </c>
      <c r="F126" s="26" t="s">
        <v>684</v>
      </c>
      <c r="G126" s="26" t="s">
        <v>381</v>
      </c>
      <c r="H126" s="276">
        <v>1000</v>
      </c>
    </row>
    <row r="127" spans="1:8" s="220" customFormat="1" ht="12.75" customHeight="1">
      <c r="A127" s="248"/>
      <c r="B127" s="225" t="s">
        <v>726</v>
      </c>
      <c r="C127" s="23" t="s">
        <v>770</v>
      </c>
      <c r="D127" s="24" t="s">
        <v>605</v>
      </c>
      <c r="E127" s="24" t="s">
        <v>190</v>
      </c>
      <c r="F127" s="23" t="s">
        <v>645</v>
      </c>
      <c r="G127" s="24"/>
      <c r="H127" s="309">
        <f>H128</f>
        <v>300</v>
      </c>
    </row>
    <row r="128" spans="1:8" ht="45.75" customHeight="1">
      <c r="A128" s="244"/>
      <c r="B128" s="185" t="s">
        <v>759</v>
      </c>
      <c r="C128" s="26" t="s">
        <v>770</v>
      </c>
      <c r="D128" s="26" t="s">
        <v>605</v>
      </c>
      <c r="E128" s="26" t="s">
        <v>190</v>
      </c>
      <c r="F128" s="25" t="s">
        <v>753</v>
      </c>
      <c r="G128" s="26"/>
      <c r="H128" s="276">
        <f>H129</f>
        <v>300</v>
      </c>
    </row>
    <row r="129" spans="1:8" ht="25.5" customHeight="1">
      <c r="A129" s="244"/>
      <c r="B129" s="185" t="s">
        <v>834</v>
      </c>
      <c r="C129" s="25" t="s">
        <v>770</v>
      </c>
      <c r="D129" s="26" t="s">
        <v>605</v>
      </c>
      <c r="E129" s="26" t="s">
        <v>190</v>
      </c>
      <c r="F129" s="26" t="s">
        <v>753</v>
      </c>
      <c r="G129" s="26" t="s">
        <v>706</v>
      </c>
      <c r="H129" s="276">
        <v>300</v>
      </c>
    </row>
    <row r="130" spans="1:8" s="28" customFormat="1" ht="12.75" customHeight="1">
      <c r="A130" s="149"/>
      <c r="B130" s="86" t="s">
        <v>686</v>
      </c>
      <c r="C130" s="252" t="s">
        <v>770</v>
      </c>
      <c r="D130" s="58" t="s">
        <v>94</v>
      </c>
      <c r="E130" s="58"/>
      <c r="F130" s="58"/>
      <c r="G130" s="58"/>
      <c r="H130" s="296">
        <f>H131+H135</f>
        <v>6199.799999999999</v>
      </c>
    </row>
    <row r="131" spans="1:8" s="115" customFormat="1" ht="13.5">
      <c r="A131" s="247"/>
      <c r="B131" s="234" t="s">
        <v>456</v>
      </c>
      <c r="C131" s="250" t="s">
        <v>770</v>
      </c>
      <c r="D131" s="59" t="s">
        <v>94</v>
      </c>
      <c r="E131" s="59" t="s">
        <v>189</v>
      </c>
      <c r="F131" s="59"/>
      <c r="G131" s="59"/>
      <c r="H131" s="307">
        <f>H132</f>
        <v>1945.1</v>
      </c>
    </row>
    <row r="132" spans="1:8" s="220" customFormat="1" ht="12.75">
      <c r="A132" s="248"/>
      <c r="B132" s="82" t="s">
        <v>457</v>
      </c>
      <c r="C132" s="249" t="s">
        <v>770</v>
      </c>
      <c r="D132" s="62" t="s">
        <v>94</v>
      </c>
      <c r="E132" s="62" t="s">
        <v>189</v>
      </c>
      <c r="F132" s="62" t="s">
        <v>687</v>
      </c>
      <c r="G132" s="62"/>
      <c r="H132" s="309">
        <f>H133</f>
        <v>1945.1</v>
      </c>
    </row>
    <row r="133" spans="1:8" ht="14.25" customHeight="1">
      <c r="A133" s="244"/>
      <c r="B133" s="183" t="s">
        <v>760</v>
      </c>
      <c r="C133" s="25" t="s">
        <v>770</v>
      </c>
      <c r="D133" s="60" t="s">
        <v>94</v>
      </c>
      <c r="E133" s="60" t="s">
        <v>189</v>
      </c>
      <c r="F133" s="60" t="s">
        <v>688</v>
      </c>
      <c r="G133" s="60"/>
      <c r="H133" s="276">
        <f>H134</f>
        <v>1945.1</v>
      </c>
    </row>
    <row r="134" spans="1:8" ht="39" customHeight="1">
      <c r="A134" s="244"/>
      <c r="B134" s="198" t="s">
        <v>836</v>
      </c>
      <c r="C134" s="25" t="s">
        <v>770</v>
      </c>
      <c r="D134" s="60" t="s">
        <v>94</v>
      </c>
      <c r="E134" s="60" t="s">
        <v>189</v>
      </c>
      <c r="F134" s="60" t="s">
        <v>688</v>
      </c>
      <c r="G134" s="60" t="s">
        <v>220</v>
      </c>
      <c r="H134" s="277">
        <v>1945.1</v>
      </c>
    </row>
    <row r="135" spans="1:8" s="115" customFormat="1" ht="13.5">
      <c r="A135" s="247"/>
      <c r="B135" s="234" t="s">
        <v>689</v>
      </c>
      <c r="C135" s="250" t="s">
        <v>770</v>
      </c>
      <c r="D135" s="59" t="s">
        <v>763</v>
      </c>
      <c r="E135" s="59" t="s">
        <v>190</v>
      </c>
      <c r="F135" s="59"/>
      <c r="G135" s="59"/>
      <c r="H135" s="307">
        <f>H136</f>
        <v>4254.7</v>
      </c>
    </row>
    <row r="136" spans="1:8" s="220" customFormat="1" ht="23.25" customHeight="1">
      <c r="A136" s="248"/>
      <c r="B136" s="251" t="s">
        <v>762</v>
      </c>
      <c r="C136" s="23" t="s">
        <v>770</v>
      </c>
      <c r="D136" s="62" t="s">
        <v>763</v>
      </c>
      <c r="E136" s="62" t="s">
        <v>190</v>
      </c>
      <c r="F136" s="62" t="s">
        <v>764</v>
      </c>
      <c r="G136" s="62"/>
      <c r="H136" s="309">
        <f>H137</f>
        <v>4254.7</v>
      </c>
    </row>
    <row r="137" spans="1:8" ht="15" customHeight="1">
      <c r="A137" s="244"/>
      <c r="B137" s="183" t="s">
        <v>760</v>
      </c>
      <c r="C137" s="25" t="s">
        <v>770</v>
      </c>
      <c r="D137" s="60" t="s">
        <v>763</v>
      </c>
      <c r="E137" s="60" t="s">
        <v>190</v>
      </c>
      <c r="F137" s="60" t="s">
        <v>690</v>
      </c>
      <c r="G137" s="60"/>
      <c r="H137" s="277">
        <f>H138</f>
        <v>4254.7</v>
      </c>
    </row>
    <row r="138" spans="1:8" ht="36.75" customHeight="1">
      <c r="A138" s="244"/>
      <c r="B138" s="198" t="s">
        <v>837</v>
      </c>
      <c r="C138" s="25" t="s">
        <v>770</v>
      </c>
      <c r="D138" s="60" t="s">
        <v>763</v>
      </c>
      <c r="E138" s="60" t="s">
        <v>190</v>
      </c>
      <c r="F138" s="60" t="s">
        <v>690</v>
      </c>
      <c r="G138" s="60" t="s">
        <v>220</v>
      </c>
      <c r="H138" s="277">
        <v>4254.7</v>
      </c>
    </row>
    <row r="139" spans="1:8" s="28" customFormat="1" ht="25.5">
      <c r="A139" s="149" t="s">
        <v>536</v>
      </c>
      <c r="B139" s="67" t="s">
        <v>691</v>
      </c>
      <c r="C139" s="52" t="s">
        <v>771</v>
      </c>
      <c r="D139" s="52"/>
      <c r="E139" s="52"/>
      <c r="F139" s="51"/>
      <c r="G139" s="52"/>
      <c r="H139" s="285">
        <f>H140</f>
        <v>5117.7</v>
      </c>
    </row>
    <row r="140" spans="1:8" s="28" customFormat="1" ht="13.5" customHeight="1">
      <c r="A140" s="149"/>
      <c r="B140" s="67" t="s">
        <v>623</v>
      </c>
      <c r="C140" s="52" t="s">
        <v>771</v>
      </c>
      <c r="D140" s="52" t="s">
        <v>189</v>
      </c>
      <c r="E140" s="52"/>
      <c r="F140" s="51"/>
      <c r="G140" s="52"/>
      <c r="H140" s="285">
        <f>H141</f>
        <v>5117.7</v>
      </c>
    </row>
    <row r="141" spans="1:8" s="115" customFormat="1" ht="54.75" customHeight="1">
      <c r="A141" s="247"/>
      <c r="B141" s="229" t="s">
        <v>765</v>
      </c>
      <c r="C141" s="54" t="s">
        <v>771</v>
      </c>
      <c r="D141" s="54" t="s">
        <v>189</v>
      </c>
      <c r="E141" s="54" t="s">
        <v>191</v>
      </c>
      <c r="F141" s="53"/>
      <c r="G141" s="54"/>
      <c r="H141" s="307">
        <f>H142</f>
        <v>5117.7</v>
      </c>
    </row>
    <row r="142" spans="1:8" s="220" customFormat="1" ht="49.5" customHeight="1">
      <c r="A142" s="248"/>
      <c r="B142" s="217" t="s">
        <v>766</v>
      </c>
      <c r="C142" s="24" t="s">
        <v>771</v>
      </c>
      <c r="D142" s="24" t="s">
        <v>189</v>
      </c>
      <c r="E142" s="24" t="s">
        <v>191</v>
      </c>
      <c r="F142" s="23" t="s">
        <v>624</v>
      </c>
      <c r="G142" s="24"/>
      <c r="H142" s="309">
        <f>H150+H143</f>
        <v>5117.7</v>
      </c>
    </row>
    <row r="143" spans="1:8" ht="13.5" customHeight="1">
      <c r="A143" s="244"/>
      <c r="B143" s="185" t="s">
        <v>628</v>
      </c>
      <c r="C143" s="26" t="s">
        <v>771</v>
      </c>
      <c r="D143" s="26" t="s">
        <v>189</v>
      </c>
      <c r="E143" s="26" t="s">
        <v>191</v>
      </c>
      <c r="F143" s="26" t="s">
        <v>629</v>
      </c>
      <c r="G143" s="26"/>
      <c r="H143" s="277">
        <f>H144</f>
        <v>2815.6</v>
      </c>
    </row>
    <row r="144" spans="1:8" ht="25.5" customHeight="1">
      <c r="A144" s="244"/>
      <c r="B144" s="185" t="s">
        <v>714</v>
      </c>
      <c r="C144" s="26" t="s">
        <v>771</v>
      </c>
      <c r="D144" s="26" t="s">
        <v>189</v>
      </c>
      <c r="E144" s="26" t="s">
        <v>191</v>
      </c>
      <c r="F144" s="26" t="s">
        <v>630</v>
      </c>
      <c r="G144" s="26"/>
      <c r="H144" s="276">
        <f>SUM(H145:H149)</f>
        <v>2815.6</v>
      </c>
    </row>
    <row r="145" spans="1:8" ht="12.75" customHeight="1">
      <c r="A145" s="244"/>
      <c r="B145" s="185" t="s">
        <v>627</v>
      </c>
      <c r="C145" s="26" t="s">
        <v>771</v>
      </c>
      <c r="D145" s="26" t="s">
        <v>189</v>
      </c>
      <c r="E145" s="26" t="s">
        <v>191</v>
      </c>
      <c r="F145" s="26" t="s">
        <v>630</v>
      </c>
      <c r="G145" s="26" t="s">
        <v>708</v>
      </c>
      <c r="H145" s="277">
        <v>1747</v>
      </c>
    </row>
    <row r="146" spans="1:8" ht="26.25" customHeight="1">
      <c r="A146" s="244"/>
      <c r="B146" s="185" t="s">
        <v>717</v>
      </c>
      <c r="C146" s="26" t="s">
        <v>771</v>
      </c>
      <c r="D146" s="26" t="s">
        <v>189</v>
      </c>
      <c r="E146" s="26" t="s">
        <v>191</v>
      </c>
      <c r="F146" s="26" t="s">
        <v>630</v>
      </c>
      <c r="G146" s="26" t="s">
        <v>709</v>
      </c>
      <c r="H146" s="276">
        <v>21.6</v>
      </c>
    </row>
    <row r="147" spans="1:8" ht="25.5">
      <c r="A147" s="244"/>
      <c r="B147" s="185" t="s">
        <v>631</v>
      </c>
      <c r="C147" s="26" t="s">
        <v>771</v>
      </c>
      <c r="D147" s="26" t="s">
        <v>189</v>
      </c>
      <c r="E147" s="26" t="s">
        <v>191</v>
      </c>
      <c r="F147" s="26" t="s">
        <v>630</v>
      </c>
      <c r="G147" s="26" t="s">
        <v>710</v>
      </c>
      <c r="H147" s="276">
        <v>94.5</v>
      </c>
    </row>
    <row r="148" spans="1:8" ht="26.25" customHeight="1">
      <c r="A148" s="244"/>
      <c r="B148" s="185" t="s">
        <v>834</v>
      </c>
      <c r="C148" s="25" t="s">
        <v>771</v>
      </c>
      <c r="D148" s="26" t="s">
        <v>189</v>
      </c>
      <c r="E148" s="26" t="s">
        <v>191</v>
      </c>
      <c r="F148" s="26" t="s">
        <v>630</v>
      </c>
      <c r="G148" s="26" t="s">
        <v>706</v>
      </c>
      <c r="H148" s="277">
        <v>952.5</v>
      </c>
    </row>
    <row r="149" spans="1:8" ht="14.25" customHeight="1">
      <c r="A149" s="244"/>
      <c r="B149" s="185" t="s">
        <v>718</v>
      </c>
      <c r="C149" s="25" t="s">
        <v>771</v>
      </c>
      <c r="D149" s="26" t="s">
        <v>189</v>
      </c>
      <c r="E149" s="26" t="s">
        <v>191</v>
      </c>
      <c r="F149" s="26" t="s">
        <v>630</v>
      </c>
      <c r="G149" s="26" t="s">
        <v>711</v>
      </c>
      <c r="H149" s="277">
        <v>0</v>
      </c>
    </row>
    <row r="150" spans="1:8" ht="26.25" customHeight="1">
      <c r="A150" s="244"/>
      <c r="B150" s="196" t="s">
        <v>767</v>
      </c>
      <c r="C150" s="26" t="s">
        <v>771</v>
      </c>
      <c r="D150" s="26" t="s">
        <v>189</v>
      </c>
      <c r="E150" s="26" t="s">
        <v>191</v>
      </c>
      <c r="F150" s="60" t="s">
        <v>692</v>
      </c>
      <c r="G150" s="60"/>
      <c r="H150" s="277">
        <f>H151</f>
        <v>2302.1</v>
      </c>
    </row>
    <row r="151" spans="1:8" ht="13.5" customHeight="1">
      <c r="A151" s="244"/>
      <c r="B151" s="84" t="s">
        <v>627</v>
      </c>
      <c r="C151" s="180" t="s">
        <v>771</v>
      </c>
      <c r="D151" s="26" t="s">
        <v>189</v>
      </c>
      <c r="E151" s="26" t="s">
        <v>191</v>
      </c>
      <c r="F151" s="200" t="s">
        <v>692</v>
      </c>
      <c r="G151" s="189">
        <v>121</v>
      </c>
      <c r="H151" s="306">
        <v>2302.1</v>
      </c>
    </row>
    <row r="152" spans="1:8" ht="25.5">
      <c r="A152" s="149" t="s">
        <v>537</v>
      </c>
      <c r="B152" s="67" t="s">
        <v>693</v>
      </c>
      <c r="C152" s="52" t="s">
        <v>772</v>
      </c>
      <c r="D152" s="60"/>
      <c r="E152" s="60"/>
      <c r="F152" s="60"/>
      <c r="G152" s="63"/>
      <c r="H152" s="310">
        <f>H153</f>
        <v>1265.51</v>
      </c>
    </row>
    <row r="153" spans="1:8" s="28" customFormat="1" ht="12.75" customHeight="1">
      <c r="A153" s="149"/>
      <c r="B153" s="67" t="s">
        <v>623</v>
      </c>
      <c r="C153" s="52" t="s">
        <v>772</v>
      </c>
      <c r="D153" s="52" t="s">
        <v>189</v>
      </c>
      <c r="E153" s="52"/>
      <c r="F153" s="51"/>
      <c r="G153" s="52"/>
      <c r="H153" s="310">
        <f>H154</f>
        <v>1265.51</v>
      </c>
    </row>
    <row r="154" spans="1:8" s="115" customFormat="1" ht="42" customHeight="1">
      <c r="A154" s="247"/>
      <c r="B154" s="229" t="s">
        <v>2</v>
      </c>
      <c r="C154" s="54" t="s">
        <v>772</v>
      </c>
      <c r="D154" s="54" t="s">
        <v>189</v>
      </c>
      <c r="E154" s="54" t="s">
        <v>169</v>
      </c>
      <c r="F154" s="53"/>
      <c r="G154" s="54"/>
      <c r="H154" s="311">
        <f>H155</f>
        <v>1265.51</v>
      </c>
    </row>
    <row r="155" spans="1:8" s="220" customFormat="1" ht="52.5" customHeight="1">
      <c r="A155" s="248"/>
      <c r="B155" s="217" t="s">
        <v>766</v>
      </c>
      <c r="C155" s="23" t="s">
        <v>772</v>
      </c>
      <c r="D155" s="62" t="s">
        <v>189</v>
      </c>
      <c r="E155" s="62" t="s">
        <v>169</v>
      </c>
      <c r="F155" s="62" t="s">
        <v>624</v>
      </c>
      <c r="G155" s="62"/>
      <c r="H155" s="309">
        <f>H156+H169</f>
        <v>1265.51</v>
      </c>
    </row>
    <row r="156" spans="1:8" ht="13.5" customHeight="1">
      <c r="A156" s="244"/>
      <c r="B156" s="185" t="s">
        <v>628</v>
      </c>
      <c r="C156" s="26" t="s">
        <v>772</v>
      </c>
      <c r="D156" s="60" t="s">
        <v>189</v>
      </c>
      <c r="E156" s="60" t="s">
        <v>169</v>
      </c>
      <c r="F156" s="26" t="s">
        <v>629</v>
      </c>
      <c r="G156" s="26"/>
      <c r="H156" s="277">
        <f>H157+H163</f>
        <v>574.9100000000001</v>
      </c>
    </row>
    <row r="157" spans="1:8" ht="25.5" customHeight="1">
      <c r="A157" s="244"/>
      <c r="B157" s="185" t="s">
        <v>714</v>
      </c>
      <c r="C157" s="26" t="s">
        <v>772</v>
      </c>
      <c r="D157" s="60" t="s">
        <v>189</v>
      </c>
      <c r="E157" s="60" t="s">
        <v>169</v>
      </c>
      <c r="F157" s="26" t="s">
        <v>630</v>
      </c>
      <c r="G157" s="26"/>
      <c r="H157" s="276">
        <f>SUM(H158:H162)</f>
        <v>467.8</v>
      </c>
    </row>
    <row r="158" spans="1:8" ht="12.75" customHeight="1">
      <c r="A158" s="244"/>
      <c r="B158" s="185" t="s">
        <v>627</v>
      </c>
      <c r="C158" s="26" t="s">
        <v>772</v>
      </c>
      <c r="D158" s="60" t="s">
        <v>189</v>
      </c>
      <c r="E158" s="60" t="s">
        <v>169</v>
      </c>
      <c r="F158" s="26" t="s">
        <v>630</v>
      </c>
      <c r="G158" s="26" t="s">
        <v>708</v>
      </c>
      <c r="H158" s="277">
        <v>310.6</v>
      </c>
    </row>
    <row r="159" spans="1:8" ht="26.25" customHeight="1">
      <c r="A159" s="244"/>
      <c r="B159" s="185" t="s">
        <v>717</v>
      </c>
      <c r="C159" s="26" t="s">
        <v>772</v>
      </c>
      <c r="D159" s="60" t="s">
        <v>189</v>
      </c>
      <c r="E159" s="60" t="s">
        <v>169</v>
      </c>
      <c r="F159" s="26" t="s">
        <v>630</v>
      </c>
      <c r="G159" s="26" t="s">
        <v>709</v>
      </c>
      <c r="H159" s="276">
        <v>0</v>
      </c>
    </row>
    <row r="160" spans="1:8" ht="25.5">
      <c r="A160" s="244"/>
      <c r="B160" s="185" t="s">
        <v>631</v>
      </c>
      <c r="C160" s="26" t="s">
        <v>772</v>
      </c>
      <c r="D160" s="60" t="s">
        <v>189</v>
      </c>
      <c r="E160" s="60" t="s">
        <v>169</v>
      </c>
      <c r="F160" s="26" t="s">
        <v>630</v>
      </c>
      <c r="G160" s="26" t="s">
        <v>710</v>
      </c>
      <c r="H160" s="276">
        <v>20</v>
      </c>
    </row>
    <row r="161" spans="1:8" ht="26.25" customHeight="1">
      <c r="A161" s="244"/>
      <c r="B161" s="185" t="s">
        <v>834</v>
      </c>
      <c r="C161" s="25" t="s">
        <v>772</v>
      </c>
      <c r="D161" s="60" t="s">
        <v>189</v>
      </c>
      <c r="E161" s="60" t="s">
        <v>169</v>
      </c>
      <c r="F161" s="26" t="s">
        <v>630</v>
      </c>
      <c r="G161" s="26" t="s">
        <v>706</v>
      </c>
      <c r="H161" s="277">
        <v>137.2</v>
      </c>
    </row>
    <row r="162" spans="1:8" ht="14.25" customHeight="1">
      <c r="A162" s="244"/>
      <c r="B162" s="185" t="s">
        <v>718</v>
      </c>
      <c r="C162" s="25" t="s">
        <v>772</v>
      </c>
      <c r="D162" s="60" t="s">
        <v>189</v>
      </c>
      <c r="E162" s="60" t="s">
        <v>169</v>
      </c>
      <c r="F162" s="26" t="s">
        <v>630</v>
      </c>
      <c r="G162" s="26" t="s">
        <v>711</v>
      </c>
      <c r="H162" s="277">
        <v>0</v>
      </c>
    </row>
    <row r="163" spans="1:8" ht="37.5" customHeight="1">
      <c r="A163" s="244"/>
      <c r="B163" s="185" t="s">
        <v>1</v>
      </c>
      <c r="C163" s="26" t="s">
        <v>772</v>
      </c>
      <c r="D163" s="60" t="s">
        <v>189</v>
      </c>
      <c r="E163" s="60" t="s">
        <v>169</v>
      </c>
      <c r="F163" s="26" t="s">
        <v>0</v>
      </c>
      <c r="G163" s="26"/>
      <c r="H163" s="289">
        <f>SUM(H164:H168)</f>
        <v>107.11000000000001</v>
      </c>
    </row>
    <row r="164" spans="1:8" ht="12.75" customHeight="1">
      <c r="A164" s="244"/>
      <c r="B164" s="185" t="s">
        <v>627</v>
      </c>
      <c r="C164" s="26" t="s">
        <v>772</v>
      </c>
      <c r="D164" s="60" t="s">
        <v>189</v>
      </c>
      <c r="E164" s="60" t="s">
        <v>169</v>
      </c>
      <c r="F164" s="26" t="s">
        <v>0</v>
      </c>
      <c r="G164" s="26" t="s">
        <v>708</v>
      </c>
      <c r="H164" s="290">
        <v>96.4</v>
      </c>
    </row>
    <row r="165" spans="1:8" ht="26.25" customHeight="1">
      <c r="A165" s="244"/>
      <c r="B165" s="185" t="s">
        <v>717</v>
      </c>
      <c r="C165" s="26" t="s">
        <v>772</v>
      </c>
      <c r="D165" s="60" t="s">
        <v>189</v>
      </c>
      <c r="E165" s="60" t="s">
        <v>169</v>
      </c>
      <c r="F165" s="26" t="s">
        <v>0</v>
      </c>
      <c r="G165" s="26" t="s">
        <v>709</v>
      </c>
      <c r="H165" s="289">
        <v>0</v>
      </c>
    </row>
    <row r="166" spans="1:8" ht="25.5">
      <c r="A166" s="244"/>
      <c r="B166" s="185" t="s">
        <v>631</v>
      </c>
      <c r="C166" s="26" t="s">
        <v>772</v>
      </c>
      <c r="D166" s="60" t="s">
        <v>189</v>
      </c>
      <c r="E166" s="60" t="s">
        <v>169</v>
      </c>
      <c r="F166" s="26" t="s">
        <v>0</v>
      </c>
      <c r="G166" s="26" t="s">
        <v>710</v>
      </c>
      <c r="H166" s="289">
        <v>0</v>
      </c>
    </row>
    <row r="167" spans="1:8" ht="26.25" customHeight="1">
      <c r="A167" s="244"/>
      <c r="B167" s="185" t="s">
        <v>834</v>
      </c>
      <c r="C167" s="25" t="s">
        <v>772</v>
      </c>
      <c r="D167" s="60" t="s">
        <v>189</v>
      </c>
      <c r="E167" s="60" t="s">
        <v>169</v>
      </c>
      <c r="F167" s="26" t="s">
        <v>0</v>
      </c>
      <c r="G167" s="26" t="s">
        <v>706</v>
      </c>
      <c r="H167" s="290">
        <v>10.71</v>
      </c>
    </row>
    <row r="168" spans="1:8" ht="14.25" customHeight="1">
      <c r="A168" s="244"/>
      <c r="B168" s="185" t="s">
        <v>718</v>
      </c>
      <c r="C168" s="25" t="s">
        <v>772</v>
      </c>
      <c r="D168" s="60" t="s">
        <v>189</v>
      </c>
      <c r="E168" s="60" t="s">
        <v>169</v>
      </c>
      <c r="F168" s="26" t="s">
        <v>0</v>
      </c>
      <c r="G168" s="26" t="s">
        <v>711</v>
      </c>
      <c r="H168" s="290">
        <v>0</v>
      </c>
    </row>
    <row r="169" spans="1:8" ht="24.75" customHeight="1">
      <c r="A169" s="244"/>
      <c r="B169" s="185" t="s">
        <v>769</v>
      </c>
      <c r="C169" s="25" t="s">
        <v>772</v>
      </c>
      <c r="D169" s="60" t="s">
        <v>189</v>
      </c>
      <c r="E169" s="60" t="s">
        <v>169</v>
      </c>
      <c r="F169" s="26" t="s">
        <v>694</v>
      </c>
      <c r="G169" s="26"/>
      <c r="H169" s="277">
        <f>H170</f>
        <v>690.5999999999999</v>
      </c>
    </row>
    <row r="170" spans="1:8" ht="12.75" customHeight="1">
      <c r="A170" s="244"/>
      <c r="B170" s="185" t="s">
        <v>627</v>
      </c>
      <c r="C170" s="26" t="s">
        <v>772</v>
      </c>
      <c r="D170" s="60" t="s">
        <v>189</v>
      </c>
      <c r="E170" s="60" t="s">
        <v>169</v>
      </c>
      <c r="F170" s="26" t="s">
        <v>694</v>
      </c>
      <c r="G170" s="26" t="s">
        <v>708</v>
      </c>
      <c r="H170" s="277">
        <f>530.4+160.2</f>
        <v>690.5999999999999</v>
      </c>
    </row>
    <row r="171" spans="1:8" s="28" customFormat="1" ht="25.5">
      <c r="A171" s="149" t="s">
        <v>538</v>
      </c>
      <c r="B171" s="67" t="s">
        <v>217</v>
      </c>
      <c r="C171" s="51" t="s">
        <v>773</v>
      </c>
      <c r="D171" s="58"/>
      <c r="E171" s="58"/>
      <c r="F171" s="52"/>
      <c r="G171" s="52"/>
      <c r="H171" s="285">
        <f>H172+H194</f>
        <v>5117.8</v>
      </c>
    </row>
    <row r="172" spans="1:8" s="114" customFormat="1" ht="12.75">
      <c r="A172" s="149"/>
      <c r="B172" s="199" t="s">
        <v>623</v>
      </c>
      <c r="C172" s="237" t="s">
        <v>773</v>
      </c>
      <c r="D172" s="238" t="s">
        <v>189</v>
      </c>
      <c r="E172" s="239"/>
      <c r="F172" s="239"/>
      <c r="G172" s="239"/>
      <c r="H172" s="302">
        <f>H173</f>
        <v>5072</v>
      </c>
    </row>
    <row r="173" spans="1:8" s="115" customFormat="1" ht="13.5">
      <c r="A173" s="247"/>
      <c r="B173" s="241" t="s">
        <v>639</v>
      </c>
      <c r="C173" s="54" t="s">
        <v>773</v>
      </c>
      <c r="D173" s="242" t="s">
        <v>189</v>
      </c>
      <c r="E173" s="242" t="s">
        <v>459</v>
      </c>
      <c r="F173" s="242"/>
      <c r="G173" s="242"/>
      <c r="H173" s="307">
        <f>H174+H187</f>
        <v>5072</v>
      </c>
    </row>
    <row r="174" spans="1:8" s="220" customFormat="1" ht="49.5" customHeight="1">
      <c r="A174" s="248"/>
      <c r="B174" s="225" t="s">
        <v>715</v>
      </c>
      <c r="C174" s="24" t="s">
        <v>773</v>
      </c>
      <c r="D174" s="236" t="s">
        <v>189</v>
      </c>
      <c r="E174" s="236" t="s">
        <v>459</v>
      </c>
      <c r="F174" s="24" t="s">
        <v>624</v>
      </c>
      <c r="G174" s="24"/>
      <c r="H174" s="309">
        <f>H175</f>
        <v>4072</v>
      </c>
    </row>
    <row r="175" spans="1:8" ht="13.5" customHeight="1">
      <c r="A175" s="244"/>
      <c r="B175" s="185" t="s">
        <v>628</v>
      </c>
      <c r="C175" s="26" t="s">
        <v>773</v>
      </c>
      <c r="D175" s="184" t="s">
        <v>189</v>
      </c>
      <c r="E175" s="184" t="s">
        <v>459</v>
      </c>
      <c r="F175" s="26" t="s">
        <v>629</v>
      </c>
      <c r="G175" s="26"/>
      <c r="H175" s="277">
        <f>H176+H182</f>
        <v>4072</v>
      </c>
    </row>
    <row r="176" spans="1:8" ht="25.5" customHeight="1">
      <c r="A176" s="244"/>
      <c r="B176" s="185" t="s">
        <v>714</v>
      </c>
      <c r="C176" s="26" t="s">
        <v>773</v>
      </c>
      <c r="D176" s="184" t="s">
        <v>189</v>
      </c>
      <c r="E176" s="184" t="s">
        <v>459</v>
      </c>
      <c r="F176" s="26" t="s">
        <v>630</v>
      </c>
      <c r="G176" s="26"/>
      <c r="H176" s="276">
        <f>SUM(H177:H181)</f>
        <v>3594</v>
      </c>
    </row>
    <row r="177" spans="1:8" ht="12.75" customHeight="1">
      <c r="A177" s="244"/>
      <c r="B177" s="185" t="s">
        <v>627</v>
      </c>
      <c r="C177" s="26" t="s">
        <v>773</v>
      </c>
      <c r="D177" s="184" t="s">
        <v>189</v>
      </c>
      <c r="E177" s="184" t="s">
        <v>459</v>
      </c>
      <c r="F177" s="26" t="s">
        <v>630</v>
      </c>
      <c r="G177" s="26" t="s">
        <v>708</v>
      </c>
      <c r="H177" s="277">
        <v>3289</v>
      </c>
    </row>
    <row r="178" spans="1:8" ht="26.25" customHeight="1">
      <c r="A178" s="244"/>
      <c r="B178" s="185" t="s">
        <v>717</v>
      </c>
      <c r="C178" s="26" t="s">
        <v>773</v>
      </c>
      <c r="D178" s="184" t="s">
        <v>189</v>
      </c>
      <c r="E178" s="184" t="s">
        <v>459</v>
      </c>
      <c r="F178" s="26" t="s">
        <v>630</v>
      </c>
      <c r="G178" s="26" t="s">
        <v>709</v>
      </c>
      <c r="H178" s="276">
        <v>37.5</v>
      </c>
    </row>
    <row r="179" spans="1:8" ht="25.5">
      <c r="A179" s="244"/>
      <c r="B179" s="185" t="s">
        <v>631</v>
      </c>
      <c r="C179" s="26" t="s">
        <v>773</v>
      </c>
      <c r="D179" s="184" t="s">
        <v>189</v>
      </c>
      <c r="E179" s="184" t="s">
        <v>459</v>
      </c>
      <c r="F179" s="26" t="s">
        <v>630</v>
      </c>
      <c r="G179" s="26" t="s">
        <v>710</v>
      </c>
      <c r="H179" s="276">
        <v>143</v>
      </c>
    </row>
    <row r="180" spans="1:8" ht="26.25" customHeight="1">
      <c r="A180" s="244"/>
      <c r="B180" s="185" t="s">
        <v>834</v>
      </c>
      <c r="C180" s="25" t="s">
        <v>773</v>
      </c>
      <c r="D180" s="184" t="s">
        <v>189</v>
      </c>
      <c r="E180" s="184" t="s">
        <v>459</v>
      </c>
      <c r="F180" s="26" t="s">
        <v>630</v>
      </c>
      <c r="G180" s="26" t="s">
        <v>706</v>
      </c>
      <c r="H180" s="277">
        <v>124.5</v>
      </c>
    </row>
    <row r="181" spans="1:8" ht="14.25" customHeight="1">
      <c r="A181" s="244"/>
      <c r="B181" s="185" t="s">
        <v>718</v>
      </c>
      <c r="C181" s="25" t="s">
        <v>773</v>
      </c>
      <c r="D181" s="184" t="s">
        <v>189</v>
      </c>
      <c r="E181" s="184" t="s">
        <v>459</v>
      </c>
      <c r="F181" s="26" t="s">
        <v>630</v>
      </c>
      <c r="G181" s="26" t="s">
        <v>711</v>
      </c>
      <c r="H181" s="277">
        <v>0</v>
      </c>
    </row>
    <row r="182" spans="1:8" ht="39.75" customHeight="1">
      <c r="A182" s="244"/>
      <c r="B182" s="185" t="s">
        <v>722</v>
      </c>
      <c r="C182" s="25" t="s">
        <v>773</v>
      </c>
      <c r="D182" s="184" t="s">
        <v>189</v>
      </c>
      <c r="E182" s="184" t="s">
        <v>459</v>
      </c>
      <c r="F182" s="26" t="s">
        <v>634</v>
      </c>
      <c r="G182" s="26"/>
      <c r="H182" s="276">
        <f>SUM(H183:H186)</f>
        <v>478</v>
      </c>
    </row>
    <row r="183" spans="1:8" ht="12.75" customHeight="1">
      <c r="A183" s="244"/>
      <c r="B183" s="185" t="s">
        <v>627</v>
      </c>
      <c r="C183" s="26" t="s">
        <v>773</v>
      </c>
      <c r="D183" s="184" t="s">
        <v>189</v>
      </c>
      <c r="E183" s="184" t="s">
        <v>459</v>
      </c>
      <c r="F183" s="26" t="s">
        <v>634</v>
      </c>
      <c r="G183" s="26" t="s">
        <v>708</v>
      </c>
      <c r="H183" s="277">
        <v>447.6</v>
      </c>
    </row>
    <row r="184" spans="1:8" ht="26.25" customHeight="1">
      <c r="A184" s="244"/>
      <c r="B184" s="185" t="s">
        <v>717</v>
      </c>
      <c r="C184" s="26" t="s">
        <v>773</v>
      </c>
      <c r="D184" s="184" t="s">
        <v>189</v>
      </c>
      <c r="E184" s="184" t="s">
        <v>459</v>
      </c>
      <c r="F184" s="26" t="s">
        <v>634</v>
      </c>
      <c r="G184" s="26" t="s">
        <v>709</v>
      </c>
      <c r="H184" s="276">
        <v>4</v>
      </c>
    </row>
    <row r="185" spans="1:8" ht="12.75" customHeight="1">
      <c r="A185" s="244"/>
      <c r="B185" s="185" t="s">
        <v>631</v>
      </c>
      <c r="C185" s="26" t="s">
        <v>773</v>
      </c>
      <c r="D185" s="184" t="s">
        <v>189</v>
      </c>
      <c r="E185" s="184" t="s">
        <v>459</v>
      </c>
      <c r="F185" s="26" t="s">
        <v>634</v>
      </c>
      <c r="G185" s="26" t="s">
        <v>710</v>
      </c>
      <c r="H185" s="276">
        <v>15.7</v>
      </c>
    </row>
    <row r="186" spans="1:8" ht="26.25" customHeight="1">
      <c r="A186" s="244"/>
      <c r="B186" s="185" t="s">
        <v>834</v>
      </c>
      <c r="C186" s="25" t="s">
        <v>773</v>
      </c>
      <c r="D186" s="184" t="s">
        <v>189</v>
      </c>
      <c r="E186" s="184" t="s">
        <v>459</v>
      </c>
      <c r="F186" s="26" t="s">
        <v>634</v>
      </c>
      <c r="G186" s="26" t="s">
        <v>706</v>
      </c>
      <c r="H186" s="277">
        <v>10.7</v>
      </c>
    </row>
    <row r="187" spans="1:8" s="220" customFormat="1" ht="37.5" customHeight="1">
      <c r="A187" s="248"/>
      <c r="B187" s="225" t="s">
        <v>782</v>
      </c>
      <c r="C187" s="24" t="s">
        <v>773</v>
      </c>
      <c r="D187" s="24" t="s">
        <v>189</v>
      </c>
      <c r="E187" s="24" t="s">
        <v>459</v>
      </c>
      <c r="F187" s="24" t="s">
        <v>695</v>
      </c>
      <c r="G187" s="24"/>
      <c r="H187" s="309">
        <f>H188+H190</f>
        <v>1000</v>
      </c>
    </row>
    <row r="188" spans="1:8" ht="25.5" customHeight="1">
      <c r="A188" s="244"/>
      <c r="B188" s="185" t="s">
        <v>696</v>
      </c>
      <c r="C188" s="25" t="s">
        <v>773</v>
      </c>
      <c r="D188" s="26" t="s">
        <v>189</v>
      </c>
      <c r="E188" s="26" t="s">
        <v>459</v>
      </c>
      <c r="F188" s="26" t="s">
        <v>697</v>
      </c>
      <c r="G188" s="26"/>
      <c r="H188" s="277">
        <f>H189</f>
        <v>580</v>
      </c>
    </row>
    <row r="189" spans="1:8" ht="26.25" customHeight="1">
      <c r="A189" s="244"/>
      <c r="B189" s="185" t="s">
        <v>834</v>
      </c>
      <c r="C189" s="25" t="s">
        <v>773</v>
      </c>
      <c r="D189" s="184" t="s">
        <v>189</v>
      </c>
      <c r="E189" s="184" t="s">
        <v>459</v>
      </c>
      <c r="F189" s="26" t="s">
        <v>697</v>
      </c>
      <c r="G189" s="26" t="s">
        <v>706</v>
      </c>
      <c r="H189" s="277">
        <v>580</v>
      </c>
    </row>
    <row r="190" spans="1:8" ht="26.25" customHeight="1">
      <c r="A190" s="244"/>
      <c r="B190" s="225" t="s">
        <v>90</v>
      </c>
      <c r="C190" s="23" t="s">
        <v>773</v>
      </c>
      <c r="D190" s="24" t="s">
        <v>189</v>
      </c>
      <c r="E190" s="24" t="s">
        <v>459</v>
      </c>
      <c r="F190" s="24" t="s">
        <v>640</v>
      </c>
      <c r="G190" s="26"/>
      <c r="H190" s="277">
        <f>H191</f>
        <v>420</v>
      </c>
    </row>
    <row r="191" spans="1:8" ht="12.75">
      <c r="A191" s="244"/>
      <c r="B191" s="185" t="s">
        <v>91</v>
      </c>
      <c r="C191" s="25" t="s">
        <v>773</v>
      </c>
      <c r="D191" s="26" t="s">
        <v>189</v>
      </c>
      <c r="E191" s="26" t="s">
        <v>459</v>
      </c>
      <c r="F191" s="26" t="s">
        <v>641</v>
      </c>
      <c r="G191" s="26"/>
      <c r="H191" s="277">
        <f>H192</f>
        <v>420</v>
      </c>
    </row>
    <row r="192" spans="1:8" ht="12.75">
      <c r="A192" s="244"/>
      <c r="B192" s="194" t="s">
        <v>380</v>
      </c>
      <c r="C192" s="25" t="s">
        <v>773</v>
      </c>
      <c r="D192" s="184" t="s">
        <v>189</v>
      </c>
      <c r="E192" s="184" t="s">
        <v>459</v>
      </c>
      <c r="F192" s="26" t="s">
        <v>379</v>
      </c>
      <c r="G192" s="26"/>
      <c r="H192" s="277">
        <f>H193</f>
        <v>420</v>
      </c>
    </row>
    <row r="193" spans="1:8" ht="26.25" customHeight="1">
      <c r="A193" s="244"/>
      <c r="B193" s="185" t="s">
        <v>834</v>
      </c>
      <c r="C193" s="25" t="s">
        <v>773</v>
      </c>
      <c r="D193" s="184" t="s">
        <v>189</v>
      </c>
      <c r="E193" s="184" t="s">
        <v>459</v>
      </c>
      <c r="F193" s="26" t="s">
        <v>379</v>
      </c>
      <c r="G193" s="26" t="s">
        <v>706</v>
      </c>
      <c r="H193" s="277">
        <v>420</v>
      </c>
    </row>
    <row r="194" spans="1:8" s="28" customFormat="1" ht="12.75">
      <c r="A194" s="149"/>
      <c r="B194" s="300" t="s">
        <v>132</v>
      </c>
      <c r="C194" s="51" t="s">
        <v>773</v>
      </c>
      <c r="D194" s="301" t="s">
        <v>163</v>
      </c>
      <c r="E194" s="301"/>
      <c r="F194" s="52"/>
      <c r="G194" s="52"/>
      <c r="H194" s="285">
        <f>H195</f>
        <v>45.8</v>
      </c>
    </row>
    <row r="195" spans="1:8" s="220" customFormat="1" ht="12.75">
      <c r="A195" s="248"/>
      <c r="B195" s="231" t="s">
        <v>130</v>
      </c>
      <c r="C195" s="23" t="s">
        <v>773</v>
      </c>
      <c r="D195" s="236" t="s">
        <v>163</v>
      </c>
      <c r="E195" s="236" t="s">
        <v>190</v>
      </c>
      <c r="F195" s="24"/>
      <c r="G195" s="24"/>
      <c r="H195" s="309">
        <f>H196</f>
        <v>45.8</v>
      </c>
    </row>
    <row r="196" spans="1:8" ht="12.75">
      <c r="A196" s="244"/>
      <c r="B196" s="194" t="s">
        <v>131</v>
      </c>
      <c r="C196" s="25" t="s">
        <v>773</v>
      </c>
      <c r="D196" s="184" t="s">
        <v>163</v>
      </c>
      <c r="E196" s="184" t="s">
        <v>190</v>
      </c>
      <c r="F196" s="26" t="s">
        <v>133</v>
      </c>
      <c r="G196" s="26"/>
      <c r="H196" s="277">
        <f>H197</f>
        <v>45.8</v>
      </c>
    </row>
    <row r="197" spans="1:8" ht="24.75" customHeight="1">
      <c r="A197" s="244"/>
      <c r="B197" s="185" t="s">
        <v>834</v>
      </c>
      <c r="C197" s="25" t="s">
        <v>773</v>
      </c>
      <c r="D197" s="184" t="s">
        <v>163</v>
      </c>
      <c r="E197" s="184" t="s">
        <v>190</v>
      </c>
      <c r="F197" s="26" t="s">
        <v>133</v>
      </c>
      <c r="G197" s="26" t="s">
        <v>706</v>
      </c>
      <c r="H197" s="277">
        <v>45.8</v>
      </c>
    </row>
    <row r="198" spans="1:8" s="28" customFormat="1" ht="25.5">
      <c r="A198" s="149" t="s">
        <v>539</v>
      </c>
      <c r="B198" s="67" t="s">
        <v>116</v>
      </c>
      <c r="C198" s="51" t="s">
        <v>114</v>
      </c>
      <c r="D198" s="184"/>
      <c r="E198" s="184"/>
      <c r="F198" s="52"/>
      <c r="G198" s="52"/>
      <c r="H198" s="296">
        <f>H199+H215</f>
        <v>5468.9</v>
      </c>
    </row>
    <row r="199" spans="1:8" s="28" customFormat="1" ht="12.75" customHeight="1">
      <c r="A199" s="149"/>
      <c r="B199" s="67" t="s">
        <v>623</v>
      </c>
      <c r="C199" s="52" t="s">
        <v>114</v>
      </c>
      <c r="D199" s="52" t="s">
        <v>189</v>
      </c>
      <c r="E199" s="52"/>
      <c r="F199" s="51"/>
      <c r="G199" s="52"/>
      <c r="H199" s="310">
        <f>H200</f>
        <v>5405.9</v>
      </c>
    </row>
    <row r="200" spans="1:8" s="115" customFormat="1" ht="41.25" customHeight="1">
      <c r="A200" s="247"/>
      <c r="B200" s="229" t="s">
        <v>2</v>
      </c>
      <c r="C200" s="54" t="s">
        <v>114</v>
      </c>
      <c r="D200" s="54" t="s">
        <v>189</v>
      </c>
      <c r="E200" s="54" t="s">
        <v>169</v>
      </c>
      <c r="F200" s="53"/>
      <c r="G200" s="54"/>
      <c r="H200" s="311">
        <f>H201</f>
        <v>5405.9</v>
      </c>
    </row>
    <row r="201" spans="1:8" s="220" customFormat="1" ht="52.5" customHeight="1">
      <c r="A201" s="248"/>
      <c r="B201" s="217" t="s">
        <v>766</v>
      </c>
      <c r="C201" s="23" t="s">
        <v>114</v>
      </c>
      <c r="D201" s="62" t="s">
        <v>189</v>
      </c>
      <c r="E201" s="62" t="s">
        <v>169</v>
      </c>
      <c r="F201" s="62" t="s">
        <v>624</v>
      </c>
      <c r="G201" s="62"/>
      <c r="H201" s="309">
        <f>H202</f>
        <v>5405.9</v>
      </c>
    </row>
    <row r="202" spans="1:8" ht="13.5" customHeight="1">
      <c r="A202" s="244"/>
      <c r="B202" s="185" t="s">
        <v>628</v>
      </c>
      <c r="C202" s="26" t="s">
        <v>114</v>
      </c>
      <c r="D202" s="60" t="s">
        <v>189</v>
      </c>
      <c r="E202" s="60" t="s">
        <v>169</v>
      </c>
      <c r="F202" s="26" t="s">
        <v>629</v>
      </c>
      <c r="G202" s="26"/>
      <c r="H202" s="277">
        <f>H203+H209</f>
        <v>5405.9</v>
      </c>
    </row>
    <row r="203" spans="1:8" ht="25.5" customHeight="1">
      <c r="A203" s="244"/>
      <c r="B203" s="185" t="s">
        <v>714</v>
      </c>
      <c r="C203" s="26" t="s">
        <v>114</v>
      </c>
      <c r="D203" s="60" t="s">
        <v>189</v>
      </c>
      <c r="E203" s="60" t="s">
        <v>169</v>
      </c>
      <c r="F203" s="26" t="s">
        <v>630</v>
      </c>
      <c r="G203" s="26"/>
      <c r="H203" s="276">
        <f>SUM(H204:H208)</f>
        <v>5044.5</v>
      </c>
    </row>
    <row r="204" spans="1:8" ht="12.75" customHeight="1">
      <c r="A204" s="244"/>
      <c r="B204" s="185" t="s">
        <v>627</v>
      </c>
      <c r="C204" s="26" t="s">
        <v>114</v>
      </c>
      <c r="D204" s="60" t="s">
        <v>189</v>
      </c>
      <c r="E204" s="60" t="s">
        <v>169</v>
      </c>
      <c r="F204" s="26" t="s">
        <v>630</v>
      </c>
      <c r="G204" s="26" t="s">
        <v>708</v>
      </c>
      <c r="H204" s="277">
        <v>4794.7</v>
      </c>
    </row>
    <row r="205" spans="1:8" ht="26.25" customHeight="1">
      <c r="A205" s="244"/>
      <c r="B205" s="185" t="s">
        <v>717</v>
      </c>
      <c r="C205" s="26" t="s">
        <v>114</v>
      </c>
      <c r="D205" s="60" t="s">
        <v>189</v>
      </c>
      <c r="E205" s="60" t="s">
        <v>169</v>
      </c>
      <c r="F205" s="26" t="s">
        <v>630</v>
      </c>
      <c r="G205" s="26" t="s">
        <v>709</v>
      </c>
      <c r="H205" s="276">
        <v>17.5</v>
      </c>
    </row>
    <row r="206" spans="1:8" ht="25.5">
      <c r="A206" s="244"/>
      <c r="B206" s="185" t="s">
        <v>631</v>
      </c>
      <c r="C206" s="26" t="s">
        <v>114</v>
      </c>
      <c r="D206" s="60" t="s">
        <v>189</v>
      </c>
      <c r="E206" s="60" t="s">
        <v>169</v>
      </c>
      <c r="F206" s="26" t="s">
        <v>630</v>
      </c>
      <c r="G206" s="26" t="s">
        <v>710</v>
      </c>
      <c r="H206" s="276">
        <v>79.2</v>
      </c>
    </row>
    <row r="207" spans="1:8" ht="26.25" customHeight="1">
      <c r="A207" s="244"/>
      <c r="B207" s="185" t="s">
        <v>834</v>
      </c>
      <c r="C207" s="25" t="s">
        <v>114</v>
      </c>
      <c r="D207" s="60" t="s">
        <v>189</v>
      </c>
      <c r="E207" s="60" t="s">
        <v>169</v>
      </c>
      <c r="F207" s="26" t="s">
        <v>630</v>
      </c>
      <c r="G207" s="26" t="s">
        <v>706</v>
      </c>
      <c r="H207" s="277">
        <v>153.1</v>
      </c>
    </row>
    <row r="208" spans="1:8" ht="14.25" customHeight="1">
      <c r="A208" s="244"/>
      <c r="B208" s="185" t="s">
        <v>718</v>
      </c>
      <c r="C208" s="25" t="s">
        <v>114</v>
      </c>
      <c r="D208" s="60" t="s">
        <v>189</v>
      </c>
      <c r="E208" s="60" t="s">
        <v>169</v>
      </c>
      <c r="F208" s="26" t="s">
        <v>630</v>
      </c>
      <c r="G208" s="26" t="s">
        <v>711</v>
      </c>
      <c r="H208" s="277">
        <v>0</v>
      </c>
    </row>
    <row r="209" spans="1:8" ht="38.25">
      <c r="A209" s="244"/>
      <c r="B209" s="185" t="s">
        <v>783</v>
      </c>
      <c r="C209" s="26" t="s">
        <v>114</v>
      </c>
      <c r="D209" s="60" t="s">
        <v>189</v>
      </c>
      <c r="E209" s="60" t="s">
        <v>169</v>
      </c>
      <c r="F209" s="26" t="s">
        <v>698</v>
      </c>
      <c r="G209" s="26"/>
      <c r="H209" s="276">
        <f>SUM(H210:H214)</f>
        <v>361.4</v>
      </c>
    </row>
    <row r="210" spans="1:8" ht="12.75" customHeight="1">
      <c r="A210" s="244"/>
      <c r="B210" s="185" t="s">
        <v>627</v>
      </c>
      <c r="C210" s="26" t="s">
        <v>114</v>
      </c>
      <c r="D210" s="60" t="s">
        <v>189</v>
      </c>
      <c r="E210" s="60" t="s">
        <v>169</v>
      </c>
      <c r="F210" s="26" t="s">
        <v>698</v>
      </c>
      <c r="G210" s="26" t="s">
        <v>708</v>
      </c>
      <c r="H210" s="277">
        <v>322</v>
      </c>
    </row>
    <row r="211" spans="1:8" ht="26.25" customHeight="1">
      <c r="A211" s="244"/>
      <c r="B211" s="185" t="s">
        <v>717</v>
      </c>
      <c r="C211" s="26" t="s">
        <v>114</v>
      </c>
      <c r="D211" s="60" t="s">
        <v>189</v>
      </c>
      <c r="E211" s="60" t="s">
        <v>169</v>
      </c>
      <c r="F211" s="26" t="s">
        <v>698</v>
      </c>
      <c r="G211" s="26" t="s">
        <v>709</v>
      </c>
      <c r="H211" s="276">
        <v>0</v>
      </c>
    </row>
    <row r="212" spans="1:8" ht="25.5">
      <c r="A212" s="244"/>
      <c r="B212" s="185" t="s">
        <v>631</v>
      </c>
      <c r="C212" s="26" t="s">
        <v>114</v>
      </c>
      <c r="D212" s="60" t="s">
        <v>189</v>
      </c>
      <c r="E212" s="60" t="s">
        <v>169</v>
      </c>
      <c r="F212" s="26" t="s">
        <v>698</v>
      </c>
      <c r="G212" s="26" t="s">
        <v>710</v>
      </c>
      <c r="H212" s="276">
        <v>24</v>
      </c>
    </row>
    <row r="213" spans="1:8" ht="26.25" customHeight="1">
      <c r="A213" s="244"/>
      <c r="B213" s="185" t="s">
        <v>834</v>
      </c>
      <c r="C213" s="25" t="s">
        <v>114</v>
      </c>
      <c r="D213" s="60" t="s">
        <v>189</v>
      </c>
      <c r="E213" s="60" t="s">
        <v>169</v>
      </c>
      <c r="F213" s="26" t="s">
        <v>698</v>
      </c>
      <c r="G213" s="26" t="s">
        <v>706</v>
      </c>
      <c r="H213" s="277">
        <v>15.4</v>
      </c>
    </row>
    <row r="214" spans="1:8" ht="14.25" customHeight="1">
      <c r="A214" s="244"/>
      <c r="B214" s="194" t="s">
        <v>718</v>
      </c>
      <c r="C214" s="25" t="s">
        <v>114</v>
      </c>
      <c r="D214" s="60" t="s">
        <v>189</v>
      </c>
      <c r="E214" s="60" t="s">
        <v>169</v>
      </c>
      <c r="F214" s="26" t="s">
        <v>698</v>
      </c>
      <c r="G214" s="26" t="s">
        <v>711</v>
      </c>
      <c r="H214" s="277">
        <v>0</v>
      </c>
    </row>
    <row r="215" spans="1:8" s="28" customFormat="1" ht="12.75">
      <c r="A215" s="149"/>
      <c r="B215" s="86" t="s">
        <v>699</v>
      </c>
      <c r="C215" s="233" t="s">
        <v>114</v>
      </c>
      <c r="D215" s="52" t="s">
        <v>164</v>
      </c>
      <c r="E215" s="52"/>
      <c r="F215" s="52"/>
      <c r="G215" s="27"/>
      <c r="H215" s="285">
        <f>H216</f>
        <v>63</v>
      </c>
    </row>
    <row r="216" spans="1:8" s="115" customFormat="1" ht="13.5" customHeight="1">
      <c r="A216" s="247"/>
      <c r="B216" s="234" t="s">
        <v>700</v>
      </c>
      <c r="C216" s="235" t="s">
        <v>114</v>
      </c>
      <c r="D216" s="54" t="s">
        <v>164</v>
      </c>
      <c r="E216" s="54" t="s">
        <v>189</v>
      </c>
      <c r="F216" s="54"/>
      <c r="G216" s="66"/>
      <c r="H216" s="307">
        <f>H217</f>
        <v>63</v>
      </c>
    </row>
    <row r="217" spans="1:8" ht="27" customHeight="1">
      <c r="A217" s="244"/>
      <c r="B217" s="183" t="s">
        <v>785</v>
      </c>
      <c r="C217" s="26" t="s">
        <v>114</v>
      </c>
      <c r="D217" s="26" t="s">
        <v>164</v>
      </c>
      <c r="E217" s="26" t="s">
        <v>189</v>
      </c>
      <c r="F217" s="26" t="s">
        <v>701</v>
      </c>
      <c r="G217" s="26"/>
      <c r="H217" s="277">
        <f>H218</f>
        <v>63</v>
      </c>
    </row>
    <row r="218" spans="1:8" ht="25.5" customHeight="1">
      <c r="A218" s="244"/>
      <c r="B218" s="185" t="s">
        <v>3</v>
      </c>
      <c r="C218" s="26" t="s">
        <v>114</v>
      </c>
      <c r="D218" s="26" t="s">
        <v>164</v>
      </c>
      <c r="E218" s="26" t="s">
        <v>189</v>
      </c>
      <c r="F218" s="26" t="s">
        <v>702</v>
      </c>
      <c r="G218" s="26"/>
      <c r="H218" s="277">
        <f>H219</f>
        <v>63</v>
      </c>
    </row>
    <row r="219" spans="1:8" ht="12.75">
      <c r="A219" s="244"/>
      <c r="B219" s="185" t="s">
        <v>703</v>
      </c>
      <c r="C219" s="26" t="s">
        <v>114</v>
      </c>
      <c r="D219" s="26" t="s">
        <v>164</v>
      </c>
      <c r="E219" s="26" t="s">
        <v>189</v>
      </c>
      <c r="F219" s="26" t="s">
        <v>702</v>
      </c>
      <c r="G219" s="26" t="s">
        <v>848</v>
      </c>
      <c r="H219" s="277">
        <v>63</v>
      </c>
    </row>
    <row r="220" spans="1:8" s="28" customFormat="1" ht="25.5">
      <c r="A220" s="149" t="s">
        <v>540</v>
      </c>
      <c r="B220" s="67" t="s">
        <v>704</v>
      </c>
      <c r="C220" s="52" t="s">
        <v>774</v>
      </c>
      <c r="D220" s="52"/>
      <c r="E220" s="52"/>
      <c r="F220" s="52"/>
      <c r="G220" s="52"/>
      <c r="H220" s="285">
        <f>H221+H245</f>
        <v>4326.400000000001</v>
      </c>
    </row>
    <row r="221" spans="1:8" s="28" customFormat="1" ht="13.5" customHeight="1">
      <c r="A221" s="149"/>
      <c r="B221" s="67" t="s">
        <v>656</v>
      </c>
      <c r="C221" s="52" t="s">
        <v>774</v>
      </c>
      <c r="D221" s="52" t="s">
        <v>192</v>
      </c>
      <c r="E221" s="52"/>
      <c r="F221" s="52"/>
      <c r="G221" s="52"/>
      <c r="H221" s="285">
        <f>H222</f>
        <v>4196.400000000001</v>
      </c>
    </row>
    <row r="222" spans="1:8" s="115" customFormat="1" ht="13.5">
      <c r="A222" s="247"/>
      <c r="B222" s="232" t="s">
        <v>162</v>
      </c>
      <c r="C222" s="54" t="s">
        <v>774</v>
      </c>
      <c r="D222" s="54" t="s">
        <v>192</v>
      </c>
      <c r="E222" s="54" t="s">
        <v>163</v>
      </c>
      <c r="F222" s="54"/>
      <c r="G222" s="54"/>
      <c r="H222" s="307">
        <f>H223+H236+H242</f>
        <v>4196.400000000001</v>
      </c>
    </row>
    <row r="223" spans="1:8" s="220" customFormat="1" ht="52.5" customHeight="1">
      <c r="A223" s="248"/>
      <c r="B223" s="217" t="s">
        <v>766</v>
      </c>
      <c r="C223" s="23" t="s">
        <v>774</v>
      </c>
      <c r="D223" s="24" t="s">
        <v>192</v>
      </c>
      <c r="E223" s="24" t="s">
        <v>163</v>
      </c>
      <c r="F223" s="62" t="s">
        <v>624</v>
      </c>
      <c r="G223" s="62"/>
      <c r="H223" s="309">
        <f>H224</f>
        <v>3932.4000000000005</v>
      </c>
    </row>
    <row r="224" spans="1:8" ht="13.5" customHeight="1">
      <c r="A224" s="244"/>
      <c r="B224" s="185" t="s">
        <v>628</v>
      </c>
      <c r="C224" s="26" t="s">
        <v>774</v>
      </c>
      <c r="D224" s="26" t="s">
        <v>192</v>
      </c>
      <c r="E224" s="26" t="s">
        <v>163</v>
      </c>
      <c r="F224" s="26" t="s">
        <v>629</v>
      </c>
      <c r="G224" s="26"/>
      <c r="H224" s="277">
        <f>H225+H231</f>
        <v>3932.4000000000005</v>
      </c>
    </row>
    <row r="225" spans="1:8" ht="25.5" customHeight="1">
      <c r="A225" s="244"/>
      <c r="B225" s="185" t="s">
        <v>714</v>
      </c>
      <c r="C225" s="26" t="s">
        <v>774</v>
      </c>
      <c r="D225" s="26" t="s">
        <v>192</v>
      </c>
      <c r="E225" s="26" t="s">
        <v>163</v>
      </c>
      <c r="F225" s="26" t="s">
        <v>630</v>
      </c>
      <c r="G225" s="26"/>
      <c r="H225" s="276">
        <f>SUM(H226:H230)</f>
        <v>2938.7000000000003</v>
      </c>
    </row>
    <row r="226" spans="1:8" ht="12.75" customHeight="1">
      <c r="A226" s="244"/>
      <c r="B226" s="185" t="s">
        <v>627</v>
      </c>
      <c r="C226" s="26" t="s">
        <v>774</v>
      </c>
      <c r="D226" s="26" t="s">
        <v>192</v>
      </c>
      <c r="E226" s="26" t="s">
        <v>163</v>
      </c>
      <c r="F226" s="26" t="s">
        <v>630</v>
      </c>
      <c r="G226" s="26" t="s">
        <v>708</v>
      </c>
      <c r="H226" s="277">
        <v>2735</v>
      </c>
    </row>
    <row r="227" spans="1:8" ht="26.25" customHeight="1">
      <c r="A227" s="244"/>
      <c r="B227" s="185" t="s">
        <v>717</v>
      </c>
      <c r="C227" s="26" t="s">
        <v>774</v>
      </c>
      <c r="D227" s="26" t="s">
        <v>192</v>
      </c>
      <c r="E227" s="26" t="s">
        <v>163</v>
      </c>
      <c r="F227" s="26" t="s">
        <v>630</v>
      </c>
      <c r="G227" s="26" t="s">
        <v>709</v>
      </c>
      <c r="H227" s="276">
        <v>3.4</v>
      </c>
    </row>
    <row r="228" spans="1:8" ht="25.5">
      <c r="A228" s="244"/>
      <c r="B228" s="185" t="s">
        <v>631</v>
      </c>
      <c r="C228" s="26" t="s">
        <v>774</v>
      </c>
      <c r="D228" s="26" t="s">
        <v>192</v>
      </c>
      <c r="E228" s="26" t="s">
        <v>163</v>
      </c>
      <c r="F228" s="26" t="s">
        <v>630</v>
      </c>
      <c r="G228" s="26" t="s">
        <v>710</v>
      </c>
      <c r="H228" s="276">
        <v>68</v>
      </c>
    </row>
    <row r="229" spans="1:8" ht="26.25" customHeight="1">
      <c r="A229" s="244"/>
      <c r="B229" s="185" t="s">
        <v>834</v>
      </c>
      <c r="C229" s="25" t="s">
        <v>774</v>
      </c>
      <c r="D229" s="26" t="s">
        <v>192</v>
      </c>
      <c r="E229" s="26" t="s">
        <v>163</v>
      </c>
      <c r="F229" s="26" t="s">
        <v>630</v>
      </c>
      <c r="G229" s="26" t="s">
        <v>706</v>
      </c>
      <c r="H229" s="277">
        <v>132.3</v>
      </c>
    </row>
    <row r="230" spans="1:8" ht="14.25" customHeight="1">
      <c r="A230" s="244"/>
      <c r="B230" s="185" t="s">
        <v>718</v>
      </c>
      <c r="C230" s="25" t="s">
        <v>774</v>
      </c>
      <c r="D230" s="26" t="s">
        <v>192</v>
      </c>
      <c r="E230" s="26" t="s">
        <v>163</v>
      </c>
      <c r="F230" s="26" t="s">
        <v>630</v>
      </c>
      <c r="G230" s="26" t="s">
        <v>711</v>
      </c>
      <c r="H230" s="277">
        <v>0</v>
      </c>
    </row>
    <row r="231" spans="1:8" ht="40.5" customHeight="1">
      <c r="A231" s="244"/>
      <c r="B231" s="185" t="s">
        <v>786</v>
      </c>
      <c r="C231" s="26" t="s">
        <v>774</v>
      </c>
      <c r="D231" s="26" t="s">
        <v>192</v>
      </c>
      <c r="E231" s="26" t="s">
        <v>163</v>
      </c>
      <c r="F231" s="26" t="s">
        <v>705</v>
      </c>
      <c r="G231" s="26"/>
      <c r="H231" s="277">
        <f>SUM(H232:H235)</f>
        <v>993.7</v>
      </c>
    </row>
    <row r="232" spans="1:8" ht="12.75" customHeight="1">
      <c r="A232" s="244"/>
      <c r="B232" s="185" t="s">
        <v>627</v>
      </c>
      <c r="C232" s="26" t="s">
        <v>774</v>
      </c>
      <c r="D232" s="26" t="s">
        <v>192</v>
      </c>
      <c r="E232" s="26" t="s">
        <v>163</v>
      </c>
      <c r="F232" s="26" t="s">
        <v>705</v>
      </c>
      <c r="G232" s="26" t="s">
        <v>708</v>
      </c>
      <c r="H232" s="277">
        <v>793.6</v>
      </c>
    </row>
    <row r="233" spans="1:8" ht="26.25" customHeight="1">
      <c r="A233" s="244"/>
      <c r="B233" s="185" t="s">
        <v>717</v>
      </c>
      <c r="C233" s="26" t="s">
        <v>774</v>
      </c>
      <c r="D233" s="26" t="s">
        <v>192</v>
      </c>
      <c r="E233" s="26" t="s">
        <v>163</v>
      </c>
      <c r="F233" s="26" t="s">
        <v>705</v>
      </c>
      <c r="G233" s="26" t="s">
        <v>709</v>
      </c>
      <c r="H233" s="276">
        <v>10</v>
      </c>
    </row>
    <row r="234" spans="1:8" ht="25.5">
      <c r="A234" s="244"/>
      <c r="B234" s="185" t="s">
        <v>631</v>
      </c>
      <c r="C234" s="26" t="s">
        <v>774</v>
      </c>
      <c r="D234" s="26" t="s">
        <v>192</v>
      </c>
      <c r="E234" s="26" t="s">
        <v>163</v>
      </c>
      <c r="F234" s="26" t="s">
        <v>705</v>
      </c>
      <c r="G234" s="26" t="s">
        <v>710</v>
      </c>
      <c r="H234" s="276">
        <v>40</v>
      </c>
    </row>
    <row r="235" spans="1:8" ht="26.25" customHeight="1">
      <c r="A235" s="244"/>
      <c r="B235" s="185" t="s">
        <v>834</v>
      </c>
      <c r="C235" s="25" t="s">
        <v>774</v>
      </c>
      <c r="D235" s="26" t="s">
        <v>192</v>
      </c>
      <c r="E235" s="26" t="s">
        <v>163</v>
      </c>
      <c r="F235" s="26" t="s">
        <v>705</v>
      </c>
      <c r="G235" s="26" t="s">
        <v>706</v>
      </c>
      <c r="H235" s="277">
        <v>150.1</v>
      </c>
    </row>
    <row r="236" spans="1:8" s="220" customFormat="1" ht="12.75" customHeight="1">
      <c r="A236" s="248"/>
      <c r="B236" s="225" t="s">
        <v>124</v>
      </c>
      <c r="C236" s="24" t="s">
        <v>774</v>
      </c>
      <c r="D236" s="24" t="s">
        <v>192</v>
      </c>
      <c r="E236" s="24" t="s">
        <v>163</v>
      </c>
      <c r="F236" s="24" t="s">
        <v>149</v>
      </c>
      <c r="G236" s="24"/>
      <c r="H236" s="309">
        <f>H237</f>
        <v>220</v>
      </c>
    </row>
    <row r="237" spans="1:8" ht="48.75" customHeight="1">
      <c r="A237" s="244"/>
      <c r="B237" s="197" t="s">
        <v>125</v>
      </c>
      <c r="C237" s="26" t="s">
        <v>774</v>
      </c>
      <c r="D237" s="26" t="s">
        <v>192</v>
      </c>
      <c r="E237" s="26" t="s">
        <v>163</v>
      </c>
      <c r="F237" s="26" t="s">
        <v>150</v>
      </c>
      <c r="G237" s="26"/>
      <c r="H237" s="277">
        <f>H238+H240</f>
        <v>220</v>
      </c>
    </row>
    <row r="238" spans="1:8" ht="103.5" customHeight="1">
      <c r="A238" s="244"/>
      <c r="B238" s="197" t="s">
        <v>4</v>
      </c>
      <c r="C238" s="26" t="s">
        <v>774</v>
      </c>
      <c r="D238" s="26" t="s">
        <v>192</v>
      </c>
      <c r="E238" s="26" t="s">
        <v>163</v>
      </c>
      <c r="F238" s="26" t="s">
        <v>151</v>
      </c>
      <c r="G238" s="26"/>
      <c r="H238" s="277">
        <f>H239</f>
        <v>20</v>
      </c>
    </row>
    <row r="239" spans="1:8" ht="26.25" customHeight="1">
      <c r="A239" s="244"/>
      <c r="B239" s="185" t="s">
        <v>123</v>
      </c>
      <c r="C239" s="26" t="s">
        <v>774</v>
      </c>
      <c r="D239" s="26" t="s">
        <v>192</v>
      </c>
      <c r="E239" s="26" t="s">
        <v>163</v>
      </c>
      <c r="F239" s="26" t="s">
        <v>151</v>
      </c>
      <c r="G239" s="65" t="s">
        <v>152</v>
      </c>
      <c r="H239" s="277">
        <v>20</v>
      </c>
    </row>
    <row r="240" spans="1:8" ht="12.75">
      <c r="A240" s="244"/>
      <c r="B240" s="185" t="s">
        <v>458</v>
      </c>
      <c r="C240" s="26" t="s">
        <v>774</v>
      </c>
      <c r="D240" s="26" t="s">
        <v>192</v>
      </c>
      <c r="E240" s="26" t="s">
        <v>163</v>
      </c>
      <c r="F240" s="26" t="s">
        <v>153</v>
      </c>
      <c r="G240" s="26"/>
      <c r="H240" s="277">
        <f>H241</f>
        <v>200</v>
      </c>
    </row>
    <row r="241" spans="1:8" ht="26.25" customHeight="1">
      <c r="A241" s="244"/>
      <c r="B241" s="185" t="s">
        <v>123</v>
      </c>
      <c r="C241" s="26" t="s">
        <v>774</v>
      </c>
      <c r="D241" s="26" t="s">
        <v>192</v>
      </c>
      <c r="E241" s="26" t="s">
        <v>163</v>
      </c>
      <c r="F241" s="26" t="s">
        <v>153</v>
      </c>
      <c r="G241" s="65" t="s">
        <v>152</v>
      </c>
      <c r="H241" s="277">
        <v>200</v>
      </c>
    </row>
    <row r="242" spans="1:8" s="220" customFormat="1" ht="12.75" customHeight="1">
      <c r="A242" s="248"/>
      <c r="B242" s="225" t="s">
        <v>726</v>
      </c>
      <c r="C242" s="23" t="s">
        <v>774</v>
      </c>
      <c r="D242" s="24" t="s">
        <v>192</v>
      </c>
      <c r="E242" s="24" t="s">
        <v>163</v>
      </c>
      <c r="F242" s="23" t="s">
        <v>645</v>
      </c>
      <c r="G242" s="24"/>
      <c r="H242" s="309">
        <f>H243</f>
        <v>44</v>
      </c>
    </row>
    <row r="243" spans="1:8" ht="51">
      <c r="A243" s="244"/>
      <c r="B243" s="185" t="s">
        <v>154</v>
      </c>
      <c r="C243" s="26" t="s">
        <v>774</v>
      </c>
      <c r="D243" s="26" t="s">
        <v>192</v>
      </c>
      <c r="E243" s="26" t="s">
        <v>163</v>
      </c>
      <c r="F243" s="26" t="s">
        <v>155</v>
      </c>
      <c r="G243" s="26"/>
      <c r="H243" s="277">
        <f>H244</f>
        <v>44</v>
      </c>
    </row>
    <row r="244" spans="1:8" ht="26.25" customHeight="1">
      <c r="A244" s="244"/>
      <c r="B244" s="185" t="s">
        <v>834</v>
      </c>
      <c r="C244" s="25" t="s">
        <v>774</v>
      </c>
      <c r="D244" s="26" t="s">
        <v>192</v>
      </c>
      <c r="E244" s="26" t="s">
        <v>163</v>
      </c>
      <c r="F244" s="26" t="s">
        <v>156</v>
      </c>
      <c r="G244" s="26" t="s">
        <v>706</v>
      </c>
      <c r="H244" s="277">
        <v>44</v>
      </c>
    </row>
    <row r="245" spans="1:8" s="28" customFormat="1" ht="12.75">
      <c r="A245" s="149"/>
      <c r="B245" s="67" t="s">
        <v>99</v>
      </c>
      <c r="C245" s="52" t="s">
        <v>774</v>
      </c>
      <c r="D245" s="52" t="s">
        <v>195</v>
      </c>
      <c r="E245" s="52"/>
      <c r="F245" s="52"/>
      <c r="G245" s="52"/>
      <c r="H245" s="285">
        <f>H246+H249</f>
        <v>130</v>
      </c>
    </row>
    <row r="246" spans="1:8" s="115" customFormat="1" ht="11.25" customHeight="1">
      <c r="A246" s="247"/>
      <c r="B246" s="229" t="s">
        <v>671</v>
      </c>
      <c r="C246" s="54" t="s">
        <v>774</v>
      </c>
      <c r="D246" s="54" t="s">
        <v>195</v>
      </c>
      <c r="E246" s="54" t="s">
        <v>191</v>
      </c>
      <c r="F246" s="54"/>
      <c r="G246" s="54"/>
      <c r="H246" s="307">
        <f>H247</f>
        <v>0</v>
      </c>
    </row>
    <row r="247" spans="1:8" s="220" customFormat="1" ht="26.25" customHeight="1">
      <c r="A247" s="248"/>
      <c r="B247" s="225" t="s">
        <v>157</v>
      </c>
      <c r="C247" s="24" t="s">
        <v>774</v>
      </c>
      <c r="D247" s="24" t="s">
        <v>195</v>
      </c>
      <c r="E247" s="24" t="s">
        <v>191</v>
      </c>
      <c r="F247" s="24" t="s">
        <v>158</v>
      </c>
      <c r="G247" s="24"/>
      <c r="H247" s="309">
        <f>H248</f>
        <v>0</v>
      </c>
    </row>
    <row r="248" spans="1:8" ht="13.5" customHeight="1">
      <c r="A248" s="244"/>
      <c r="B248" s="197" t="s">
        <v>755</v>
      </c>
      <c r="C248" s="26" t="s">
        <v>774</v>
      </c>
      <c r="D248" s="26" t="s">
        <v>195</v>
      </c>
      <c r="E248" s="26" t="s">
        <v>159</v>
      </c>
      <c r="F248" s="26" t="s">
        <v>158</v>
      </c>
      <c r="G248" s="26" t="s">
        <v>707</v>
      </c>
      <c r="H248" s="277">
        <v>0</v>
      </c>
    </row>
    <row r="249" spans="1:8" s="220" customFormat="1" ht="12.75" customHeight="1">
      <c r="A249" s="248"/>
      <c r="B249" s="225" t="s">
        <v>726</v>
      </c>
      <c r="C249" s="24" t="s">
        <v>774</v>
      </c>
      <c r="D249" s="24" t="s">
        <v>195</v>
      </c>
      <c r="E249" s="24" t="s">
        <v>159</v>
      </c>
      <c r="F249" s="24" t="s">
        <v>645</v>
      </c>
      <c r="G249" s="24"/>
      <c r="H249" s="309">
        <f>H250</f>
        <v>130</v>
      </c>
    </row>
    <row r="250" spans="1:8" ht="51">
      <c r="A250" s="244"/>
      <c r="B250" s="185" t="s">
        <v>528</v>
      </c>
      <c r="C250" s="26" t="s">
        <v>774</v>
      </c>
      <c r="D250" s="26" t="s">
        <v>195</v>
      </c>
      <c r="E250" s="26" t="s">
        <v>159</v>
      </c>
      <c r="F250" s="26" t="s">
        <v>160</v>
      </c>
      <c r="G250" s="26"/>
      <c r="H250" s="277">
        <f>H251</f>
        <v>130</v>
      </c>
    </row>
    <row r="251" spans="1:8" ht="13.5" customHeight="1">
      <c r="A251" s="244"/>
      <c r="B251" s="197" t="s">
        <v>755</v>
      </c>
      <c r="C251" s="26" t="s">
        <v>774</v>
      </c>
      <c r="D251" s="26" t="s">
        <v>195</v>
      </c>
      <c r="E251" s="26" t="s">
        <v>159</v>
      </c>
      <c r="F251" s="26" t="s">
        <v>160</v>
      </c>
      <c r="G251" s="26" t="s">
        <v>707</v>
      </c>
      <c r="H251" s="277">
        <v>130</v>
      </c>
    </row>
    <row r="252" spans="1:8" s="28" customFormat="1" ht="27" customHeight="1">
      <c r="A252" s="149" t="s">
        <v>541</v>
      </c>
      <c r="B252" s="67" t="s">
        <v>117</v>
      </c>
      <c r="C252" s="52" t="s">
        <v>775</v>
      </c>
      <c r="D252" s="52"/>
      <c r="E252" s="52"/>
      <c r="F252" s="51"/>
      <c r="G252" s="52"/>
      <c r="H252" s="285">
        <f>H253</f>
        <v>278304.5</v>
      </c>
    </row>
    <row r="253" spans="1:8" s="28" customFormat="1" ht="12.75">
      <c r="A253" s="149"/>
      <c r="B253" s="67" t="s">
        <v>433</v>
      </c>
      <c r="C253" s="52" t="s">
        <v>775</v>
      </c>
      <c r="D253" s="52" t="s">
        <v>194</v>
      </c>
      <c r="E253" s="52"/>
      <c r="F253" s="51"/>
      <c r="G253" s="52"/>
      <c r="H253" s="285">
        <f>H254+H275+H304+H311</f>
        <v>278304.5</v>
      </c>
    </row>
    <row r="254" spans="1:8" s="115" customFormat="1" ht="12.75" customHeight="1">
      <c r="A254" s="247"/>
      <c r="B254" s="229" t="s">
        <v>165</v>
      </c>
      <c r="C254" s="54" t="s">
        <v>775</v>
      </c>
      <c r="D254" s="54" t="s">
        <v>194</v>
      </c>
      <c r="E254" s="54" t="s">
        <v>189</v>
      </c>
      <c r="F254" s="53"/>
      <c r="G254" s="54"/>
      <c r="H254" s="308">
        <f>H255+H262+H267</f>
        <v>51750.799999999996</v>
      </c>
    </row>
    <row r="255" spans="1:8" s="220" customFormat="1" ht="12.75">
      <c r="A255" s="248"/>
      <c r="B255" s="231" t="s">
        <v>83</v>
      </c>
      <c r="C255" s="24" t="s">
        <v>775</v>
      </c>
      <c r="D255" s="24" t="s">
        <v>194</v>
      </c>
      <c r="E255" s="24" t="s">
        <v>189</v>
      </c>
      <c r="F255" s="23" t="s">
        <v>474</v>
      </c>
      <c r="G255" s="24"/>
      <c r="H255" s="309">
        <f>H256</f>
        <v>47644.1</v>
      </c>
    </row>
    <row r="256" spans="1:8" ht="26.25" customHeight="1">
      <c r="A256" s="244"/>
      <c r="B256" s="185" t="s">
        <v>470</v>
      </c>
      <c r="C256" s="26" t="s">
        <v>775</v>
      </c>
      <c r="D256" s="26" t="s">
        <v>194</v>
      </c>
      <c r="E256" s="26" t="s">
        <v>189</v>
      </c>
      <c r="F256" s="25" t="s">
        <v>475</v>
      </c>
      <c r="G256" s="26"/>
      <c r="H256" s="276">
        <f>H257</f>
        <v>47644.1</v>
      </c>
    </row>
    <row r="257" spans="1:8" ht="36.75" customHeight="1">
      <c r="A257" s="244"/>
      <c r="B257" s="185" t="s">
        <v>471</v>
      </c>
      <c r="C257" s="26" t="s">
        <v>775</v>
      </c>
      <c r="D257" s="26" t="s">
        <v>194</v>
      </c>
      <c r="E257" s="26" t="s">
        <v>189</v>
      </c>
      <c r="F257" s="25" t="s">
        <v>476</v>
      </c>
      <c r="G257" s="26"/>
      <c r="H257" s="276">
        <f>H258+H259+H260+H261</f>
        <v>47644.1</v>
      </c>
    </row>
    <row r="258" spans="1:8" ht="38.25" customHeight="1">
      <c r="A258" s="244"/>
      <c r="B258" s="185" t="s">
        <v>835</v>
      </c>
      <c r="C258" s="26" t="s">
        <v>775</v>
      </c>
      <c r="D258" s="26" t="s">
        <v>194</v>
      </c>
      <c r="E258" s="26" t="s">
        <v>189</v>
      </c>
      <c r="F258" s="25" t="s">
        <v>476</v>
      </c>
      <c r="G258" s="26" t="s">
        <v>219</v>
      </c>
      <c r="H258" s="277">
        <v>40585.9</v>
      </c>
    </row>
    <row r="259" spans="1:8" ht="12.75" customHeight="1">
      <c r="A259" s="244"/>
      <c r="B259" s="193" t="s">
        <v>473</v>
      </c>
      <c r="C259" s="26" t="s">
        <v>775</v>
      </c>
      <c r="D259" s="26" t="s">
        <v>194</v>
      </c>
      <c r="E259" s="26" t="s">
        <v>189</v>
      </c>
      <c r="F259" s="25" t="s">
        <v>476</v>
      </c>
      <c r="G259" s="26" t="s">
        <v>290</v>
      </c>
      <c r="H259" s="277">
        <v>845</v>
      </c>
    </row>
    <row r="260" spans="1:8" ht="37.5" customHeight="1">
      <c r="A260" s="244"/>
      <c r="B260" s="193" t="s">
        <v>839</v>
      </c>
      <c r="C260" s="26" t="s">
        <v>775</v>
      </c>
      <c r="D260" s="26" t="s">
        <v>194</v>
      </c>
      <c r="E260" s="26" t="s">
        <v>189</v>
      </c>
      <c r="F260" s="25" t="s">
        <v>476</v>
      </c>
      <c r="G260" s="26" t="s">
        <v>220</v>
      </c>
      <c r="H260" s="277">
        <v>6213.2</v>
      </c>
    </row>
    <row r="261" spans="1:8" ht="12.75" customHeight="1">
      <c r="A261" s="244"/>
      <c r="B261" s="185" t="s">
        <v>480</v>
      </c>
      <c r="C261" s="26" t="s">
        <v>775</v>
      </c>
      <c r="D261" s="26" t="s">
        <v>194</v>
      </c>
      <c r="E261" s="26" t="s">
        <v>189</v>
      </c>
      <c r="F261" s="25" t="s">
        <v>476</v>
      </c>
      <c r="G261" s="26" t="s">
        <v>291</v>
      </c>
      <c r="H261" s="277">
        <v>0</v>
      </c>
    </row>
    <row r="262" spans="1:8" s="220" customFormat="1" ht="12.75">
      <c r="A262" s="248"/>
      <c r="B262" s="225" t="s">
        <v>5</v>
      </c>
      <c r="C262" s="24" t="s">
        <v>775</v>
      </c>
      <c r="D262" s="24" t="s">
        <v>194</v>
      </c>
      <c r="E262" s="24" t="s">
        <v>189</v>
      </c>
      <c r="F262" s="23" t="s">
        <v>479</v>
      </c>
      <c r="G262" s="24"/>
      <c r="H262" s="309">
        <f>H263</f>
        <v>3121</v>
      </c>
    </row>
    <row r="263" spans="1:8" ht="63" customHeight="1">
      <c r="A263" s="244"/>
      <c r="B263" s="197" t="s">
        <v>481</v>
      </c>
      <c r="C263" s="26" t="s">
        <v>775</v>
      </c>
      <c r="D263" s="26" t="s">
        <v>194</v>
      </c>
      <c r="E263" s="26" t="s">
        <v>189</v>
      </c>
      <c r="F263" s="25" t="s">
        <v>483</v>
      </c>
      <c r="G263" s="26"/>
      <c r="H263" s="290">
        <f>H264+H265+H266</f>
        <v>3121</v>
      </c>
    </row>
    <row r="264" spans="1:8" ht="26.25" customHeight="1">
      <c r="A264" s="244"/>
      <c r="B264" s="185" t="s">
        <v>834</v>
      </c>
      <c r="C264" s="26" t="s">
        <v>775</v>
      </c>
      <c r="D264" s="26" t="s">
        <v>194</v>
      </c>
      <c r="E264" s="26" t="s">
        <v>189</v>
      </c>
      <c r="F264" s="25" t="s">
        <v>483</v>
      </c>
      <c r="G264" s="26" t="s">
        <v>706</v>
      </c>
      <c r="H264" s="290">
        <v>3121</v>
      </c>
    </row>
    <row r="265" spans="1:8" ht="13.5" customHeight="1">
      <c r="A265" s="244"/>
      <c r="B265" s="185" t="s">
        <v>482</v>
      </c>
      <c r="C265" s="26" t="s">
        <v>775</v>
      </c>
      <c r="D265" s="26" t="s">
        <v>194</v>
      </c>
      <c r="E265" s="26" t="s">
        <v>189</v>
      </c>
      <c r="F265" s="25" t="s">
        <v>483</v>
      </c>
      <c r="G265" s="26" t="s">
        <v>290</v>
      </c>
      <c r="H265" s="290"/>
    </row>
    <row r="266" spans="1:8" ht="13.5" customHeight="1">
      <c r="A266" s="244"/>
      <c r="B266" s="185" t="s">
        <v>480</v>
      </c>
      <c r="C266" s="26" t="s">
        <v>775</v>
      </c>
      <c r="D266" s="26" t="s">
        <v>194</v>
      </c>
      <c r="E266" s="26" t="s">
        <v>189</v>
      </c>
      <c r="F266" s="25" t="s">
        <v>483</v>
      </c>
      <c r="G266" s="26" t="s">
        <v>291</v>
      </c>
      <c r="H266" s="290"/>
    </row>
    <row r="267" spans="1:8" s="220" customFormat="1" ht="13.5" customHeight="1">
      <c r="A267" s="248"/>
      <c r="B267" s="225" t="s">
        <v>726</v>
      </c>
      <c r="C267" s="24" t="s">
        <v>775</v>
      </c>
      <c r="D267" s="24" t="s">
        <v>194</v>
      </c>
      <c r="E267" s="24" t="s">
        <v>189</v>
      </c>
      <c r="F267" s="23" t="s">
        <v>645</v>
      </c>
      <c r="G267" s="24"/>
      <c r="H267" s="309">
        <f>H268+H270+H272</f>
        <v>985.7</v>
      </c>
    </row>
    <row r="268" spans="1:8" ht="49.5" customHeight="1">
      <c r="A268" s="244"/>
      <c r="B268" s="185" t="s">
        <v>486</v>
      </c>
      <c r="C268" s="26" t="s">
        <v>775</v>
      </c>
      <c r="D268" s="26" t="s">
        <v>194</v>
      </c>
      <c r="E268" s="26" t="s">
        <v>189</v>
      </c>
      <c r="F268" s="25" t="s">
        <v>487</v>
      </c>
      <c r="G268" s="26"/>
      <c r="H268" s="277">
        <f>H269</f>
        <v>450</v>
      </c>
    </row>
    <row r="269" spans="1:8" ht="13.5" customHeight="1">
      <c r="A269" s="244"/>
      <c r="B269" s="185" t="s">
        <v>482</v>
      </c>
      <c r="C269" s="26" t="s">
        <v>775</v>
      </c>
      <c r="D269" s="26" t="s">
        <v>194</v>
      </c>
      <c r="E269" s="26" t="s">
        <v>189</v>
      </c>
      <c r="F269" s="25" t="s">
        <v>487</v>
      </c>
      <c r="G269" s="26" t="s">
        <v>290</v>
      </c>
      <c r="H269" s="277">
        <v>450</v>
      </c>
    </row>
    <row r="270" spans="1:8" ht="39.75" customHeight="1">
      <c r="A270" s="244"/>
      <c r="B270" s="185" t="s">
        <v>488</v>
      </c>
      <c r="C270" s="26" t="s">
        <v>775</v>
      </c>
      <c r="D270" s="26" t="s">
        <v>194</v>
      </c>
      <c r="E270" s="26" t="s">
        <v>189</v>
      </c>
      <c r="F270" s="25" t="s">
        <v>740</v>
      </c>
      <c r="G270" s="26"/>
      <c r="H270" s="277">
        <f>H271</f>
        <v>431.6</v>
      </c>
    </row>
    <row r="271" spans="1:8" ht="13.5" customHeight="1">
      <c r="A271" s="244"/>
      <c r="B271" s="185" t="s">
        <v>482</v>
      </c>
      <c r="C271" s="26" t="s">
        <v>775</v>
      </c>
      <c r="D271" s="26" t="s">
        <v>194</v>
      </c>
      <c r="E271" s="26" t="s">
        <v>189</v>
      </c>
      <c r="F271" s="25" t="s">
        <v>740</v>
      </c>
      <c r="G271" s="26" t="s">
        <v>290</v>
      </c>
      <c r="H271" s="277">
        <v>431.6</v>
      </c>
    </row>
    <row r="272" spans="1:8" ht="62.25" customHeight="1">
      <c r="A272" s="244"/>
      <c r="B272" s="185" t="s">
        <v>484</v>
      </c>
      <c r="C272" s="26" t="s">
        <v>775</v>
      </c>
      <c r="D272" s="26" t="s">
        <v>194</v>
      </c>
      <c r="E272" s="26" t="s">
        <v>189</v>
      </c>
      <c r="F272" s="25" t="s">
        <v>485</v>
      </c>
      <c r="G272" s="26"/>
      <c r="H272" s="277">
        <f>H273+H274</f>
        <v>104.1</v>
      </c>
    </row>
    <row r="273" spans="1:8" ht="13.5" customHeight="1">
      <c r="A273" s="244"/>
      <c r="B273" s="185" t="s">
        <v>482</v>
      </c>
      <c r="C273" s="26" t="s">
        <v>775</v>
      </c>
      <c r="D273" s="26" t="s">
        <v>194</v>
      </c>
      <c r="E273" s="26" t="s">
        <v>189</v>
      </c>
      <c r="F273" s="25" t="s">
        <v>485</v>
      </c>
      <c r="G273" s="26" t="s">
        <v>290</v>
      </c>
      <c r="H273" s="277">
        <v>89.1</v>
      </c>
    </row>
    <row r="274" spans="1:8" ht="13.5" customHeight="1">
      <c r="A274" s="244"/>
      <c r="B274" s="185" t="s">
        <v>480</v>
      </c>
      <c r="C274" s="26" t="s">
        <v>775</v>
      </c>
      <c r="D274" s="26" t="s">
        <v>194</v>
      </c>
      <c r="E274" s="26" t="s">
        <v>189</v>
      </c>
      <c r="F274" s="25" t="s">
        <v>485</v>
      </c>
      <c r="G274" s="26" t="s">
        <v>291</v>
      </c>
      <c r="H274" s="277">
        <v>15</v>
      </c>
    </row>
    <row r="275" spans="1:8" s="115" customFormat="1" ht="13.5" customHeight="1">
      <c r="A275" s="247"/>
      <c r="B275" s="229" t="s">
        <v>166</v>
      </c>
      <c r="C275" s="54" t="s">
        <v>775</v>
      </c>
      <c r="D275" s="54" t="s">
        <v>194</v>
      </c>
      <c r="E275" s="54" t="s">
        <v>190</v>
      </c>
      <c r="F275" s="53"/>
      <c r="G275" s="54"/>
      <c r="H275" s="307">
        <f>H276+H284+H289+H293+H299</f>
        <v>204780</v>
      </c>
    </row>
    <row r="276" spans="1:8" s="220" customFormat="1" ht="27" customHeight="1">
      <c r="A276" s="248"/>
      <c r="B276" s="225" t="s">
        <v>489</v>
      </c>
      <c r="C276" s="24" t="s">
        <v>775</v>
      </c>
      <c r="D276" s="24" t="s">
        <v>194</v>
      </c>
      <c r="E276" s="24" t="s">
        <v>190</v>
      </c>
      <c r="F276" s="23" t="s">
        <v>492</v>
      </c>
      <c r="G276" s="24"/>
      <c r="H276" s="309">
        <f>H277</f>
        <v>197123.3</v>
      </c>
    </row>
    <row r="277" spans="1:8" ht="23.25" customHeight="1">
      <c r="A277" s="244"/>
      <c r="B277" s="185" t="s">
        <v>470</v>
      </c>
      <c r="C277" s="26" t="s">
        <v>775</v>
      </c>
      <c r="D277" s="26" t="s">
        <v>194</v>
      </c>
      <c r="E277" s="26" t="s">
        <v>190</v>
      </c>
      <c r="F277" s="25" t="s">
        <v>493</v>
      </c>
      <c r="G277" s="26"/>
      <c r="H277" s="277">
        <f>H278+H281</f>
        <v>197123.3</v>
      </c>
    </row>
    <row r="278" spans="1:8" ht="39.75" customHeight="1">
      <c r="A278" s="244"/>
      <c r="B278" s="185" t="s">
        <v>490</v>
      </c>
      <c r="C278" s="26" t="s">
        <v>775</v>
      </c>
      <c r="D278" s="26" t="s">
        <v>194</v>
      </c>
      <c r="E278" s="26" t="s">
        <v>190</v>
      </c>
      <c r="F278" s="25" t="s">
        <v>494</v>
      </c>
      <c r="G278" s="26"/>
      <c r="H278" s="277">
        <f>H279+H280</f>
        <v>33218.3</v>
      </c>
    </row>
    <row r="279" spans="1:8" ht="38.25" customHeight="1">
      <c r="A279" s="244"/>
      <c r="B279" s="185" t="s">
        <v>835</v>
      </c>
      <c r="C279" s="26" t="s">
        <v>775</v>
      </c>
      <c r="D279" s="26" t="s">
        <v>194</v>
      </c>
      <c r="E279" s="26" t="s">
        <v>190</v>
      </c>
      <c r="F279" s="25" t="s">
        <v>494</v>
      </c>
      <c r="G279" s="26" t="s">
        <v>219</v>
      </c>
      <c r="H279" s="277">
        <v>33218.3</v>
      </c>
    </row>
    <row r="280" spans="1:8" ht="13.5" customHeight="1">
      <c r="A280" s="244"/>
      <c r="B280" s="185" t="s">
        <v>482</v>
      </c>
      <c r="C280" s="26" t="s">
        <v>775</v>
      </c>
      <c r="D280" s="26" t="s">
        <v>194</v>
      </c>
      <c r="E280" s="26" t="s">
        <v>190</v>
      </c>
      <c r="F280" s="25" t="s">
        <v>494</v>
      </c>
      <c r="G280" s="26" t="s">
        <v>290</v>
      </c>
      <c r="H280" s="277">
        <v>0</v>
      </c>
    </row>
    <row r="281" spans="1:8" ht="39" customHeight="1">
      <c r="A281" s="244"/>
      <c r="B281" s="185" t="s">
        <v>491</v>
      </c>
      <c r="C281" s="26" t="s">
        <v>775</v>
      </c>
      <c r="D281" s="26" t="s">
        <v>194</v>
      </c>
      <c r="E281" s="26" t="s">
        <v>190</v>
      </c>
      <c r="F281" s="25" t="s">
        <v>495</v>
      </c>
      <c r="G281" s="26"/>
      <c r="H281" s="277">
        <f>H282+H283</f>
        <v>163905</v>
      </c>
    </row>
    <row r="282" spans="1:8" ht="40.5" customHeight="1">
      <c r="A282" s="244"/>
      <c r="B282" s="185" t="s">
        <v>835</v>
      </c>
      <c r="C282" s="26" t="s">
        <v>775</v>
      </c>
      <c r="D282" s="26" t="s">
        <v>194</v>
      </c>
      <c r="E282" s="26" t="s">
        <v>190</v>
      </c>
      <c r="F282" s="25" t="s">
        <v>495</v>
      </c>
      <c r="G282" s="26" t="s">
        <v>219</v>
      </c>
      <c r="H282" s="277">
        <v>163905</v>
      </c>
    </row>
    <row r="283" spans="1:8" ht="13.5" customHeight="1">
      <c r="A283" s="244"/>
      <c r="B283" s="185" t="s">
        <v>482</v>
      </c>
      <c r="C283" s="26" t="s">
        <v>775</v>
      </c>
      <c r="D283" s="26" t="s">
        <v>194</v>
      </c>
      <c r="E283" s="26" t="s">
        <v>190</v>
      </c>
      <c r="F283" s="25" t="s">
        <v>495</v>
      </c>
      <c r="G283" s="26" t="s">
        <v>290</v>
      </c>
      <c r="H283" s="277">
        <v>0</v>
      </c>
    </row>
    <row r="284" spans="1:8" s="220" customFormat="1" ht="13.5" customHeight="1">
      <c r="A284" s="248"/>
      <c r="B284" s="225" t="s">
        <v>167</v>
      </c>
      <c r="C284" s="24" t="s">
        <v>775</v>
      </c>
      <c r="D284" s="24" t="s">
        <v>194</v>
      </c>
      <c r="E284" s="24" t="s">
        <v>190</v>
      </c>
      <c r="F284" s="23" t="s">
        <v>497</v>
      </c>
      <c r="G284" s="24"/>
      <c r="H284" s="309">
        <f>H285</f>
        <v>4747.5</v>
      </c>
    </row>
    <row r="285" spans="1:8" ht="25.5">
      <c r="A285" s="244"/>
      <c r="B285" s="185" t="s">
        <v>496</v>
      </c>
      <c r="C285" s="26" t="s">
        <v>775</v>
      </c>
      <c r="D285" s="26" t="s">
        <v>194</v>
      </c>
      <c r="E285" s="26" t="s">
        <v>190</v>
      </c>
      <c r="F285" s="25" t="s">
        <v>498</v>
      </c>
      <c r="G285" s="26"/>
      <c r="H285" s="277">
        <f>H286</f>
        <v>4747.5</v>
      </c>
    </row>
    <row r="286" spans="1:8" ht="39" customHeight="1">
      <c r="A286" s="244"/>
      <c r="B286" s="185" t="s">
        <v>490</v>
      </c>
      <c r="C286" s="26" t="s">
        <v>775</v>
      </c>
      <c r="D286" s="26" t="s">
        <v>194</v>
      </c>
      <c r="E286" s="26" t="s">
        <v>190</v>
      </c>
      <c r="F286" s="25" t="s">
        <v>499</v>
      </c>
      <c r="G286" s="26"/>
      <c r="H286" s="277">
        <f>H287+H288</f>
        <v>4747.5</v>
      </c>
    </row>
    <row r="287" spans="1:8" ht="39.75" customHeight="1">
      <c r="A287" s="244"/>
      <c r="B287" s="185" t="s">
        <v>835</v>
      </c>
      <c r="C287" s="26" t="s">
        <v>775</v>
      </c>
      <c r="D287" s="26" t="s">
        <v>194</v>
      </c>
      <c r="E287" s="26" t="s">
        <v>190</v>
      </c>
      <c r="F287" s="25" t="s">
        <v>499</v>
      </c>
      <c r="G287" s="26" t="s">
        <v>219</v>
      </c>
      <c r="H287" s="277">
        <v>4747.5</v>
      </c>
    </row>
    <row r="288" spans="1:8" ht="12.75">
      <c r="A288" s="244"/>
      <c r="B288" s="185" t="s">
        <v>482</v>
      </c>
      <c r="C288" s="26" t="s">
        <v>775</v>
      </c>
      <c r="D288" s="26" t="s">
        <v>194</v>
      </c>
      <c r="E288" s="26" t="s">
        <v>190</v>
      </c>
      <c r="F288" s="25" t="s">
        <v>499</v>
      </c>
      <c r="G288" s="26" t="s">
        <v>290</v>
      </c>
      <c r="H288" s="277">
        <v>0</v>
      </c>
    </row>
    <row r="289" spans="1:8" s="220" customFormat="1" ht="12.75">
      <c r="A289" s="248"/>
      <c r="B289" s="225" t="s">
        <v>672</v>
      </c>
      <c r="C289" s="24" t="s">
        <v>775</v>
      </c>
      <c r="D289" s="24" t="s">
        <v>194</v>
      </c>
      <c r="E289" s="24" t="s">
        <v>190</v>
      </c>
      <c r="F289" s="23" t="s">
        <v>673</v>
      </c>
      <c r="G289" s="24"/>
      <c r="H289" s="299">
        <f>H290</f>
        <v>1739</v>
      </c>
    </row>
    <row r="290" spans="1:10" ht="13.5" customHeight="1">
      <c r="A290" s="244"/>
      <c r="B290" s="185" t="s">
        <v>748</v>
      </c>
      <c r="C290" s="26" t="s">
        <v>775</v>
      </c>
      <c r="D290" s="26" t="s">
        <v>194</v>
      </c>
      <c r="E290" s="26" t="s">
        <v>190</v>
      </c>
      <c r="F290" s="26" t="s">
        <v>674</v>
      </c>
      <c r="G290" s="65"/>
      <c r="H290" s="276">
        <f>H291</f>
        <v>1739</v>
      </c>
      <c r="I290" s="187"/>
      <c r="J290" s="188"/>
    </row>
    <row r="291" spans="1:10" ht="36.75" customHeight="1">
      <c r="A291" s="244"/>
      <c r="B291" s="196" t="s">
        <v>500</v>
      </c>
      <c r="C291" s="26" t="s">
        <v>775</v>
      </c>
      <c r="D291" s="26" t="s">
        <v>194</v>
      </c>
      <c r="E291" s="26" t="s">
        <v>190</v>
      </c>
      <c r="F291" s="60" t="s">
        <v>501</v>
      </c>
      <c r="G291" s="60"/>
      <c r="H291" s="277">
        <f>H292</f>
        <v>1739</v>
      </c>
      <c r="J291" s="187"/>
    </row>
    <row r="292" spans="1:8" ht="12.75">
      <c r="A292" s="244"/>
      <c r="B292" s="185" t="s">
        <v>482</v>
      </c>
      <c r="C292" s="26" t="s">
        <v>775</v>
      </c>
      <c r="D292" s="26" t="s">
        <v>194</v>
      </c>
      <c r="E292" s="26" t="s">
        <v>190</v>
      </c>
      <c r="F292" s="60" t="s">
        <v>501</v>
      </c>
      <c r="G292" s="60" t="s">
        <v>290</v>
      </c>
      <c r="H292" s="277">
        <v>1739</v>
      </c>
    </row>
    <row r="293" spans="1:8" s="220" customFormat="1" ht="12.75">
      <c r="A293" s="248"/>
      <c r="B293" s="217" t="s">
        <v>5</v>
      </c>
      <c r="C293" s="24" t="s">
        <v>775</v>
      </c>
      <c r="D293" s="24" t="s">
        <v>194</v>
      </c>
      <c r="E293" s="24" t="s">
        <v>190</v>
      </c>
      <c r="F293" s="62" t="s">
        <v>479</v>
      </c>
      <c r="G293" s="62"/>
      <c r="H293" s="309">
        <f>H294</f>
        <v>119</v>
      </c>
    </row>
    <row r="294" spans="1:8" ht="24" customHeight="1">
      <c r="A294" s="244"/>
      <c r="B294" s="196" t="s">
        <v>502</v>
      </c>
      <c r="C294" s="26" t="s">
        <v>775</v>
      </c>
      <c r="D294" s="26" t="s">
        <v>194</v>
      </c>
      <c r="E294" s="26" t="s">
        <v>190</v>
      </c>
      <c r="F294" s="60" t="s">
        <v>506</v>
      </c>
      <c r="G294" s="60"/>
      <c r="H294" s="277">
        <f>H295+H297</f>
        <v>119</v>
      </c>
    </row>
    <row r="295" spans="1:8" ht="24.75" customHeight="1">
      <c r="A295" s="244"/>
      <c r="B295" s="196" t="s">
        <v>503</v>
      </c>
      <c r="C295" s="26" t="s">
        <v>775</v>
      </c>
      <c r="D295" s="26" t="s">
        <v>194</v>
      </c>
      <c r="E295" s="26" t="s">
        <v>190</v>
      </c>
      <c r="F295" s="60" t="s">
        <v>505</v>
      </c>
      <c r="G295" s="60"/>
      <c r="H295" s="277">
        <f>H296</f>
        <v>0</v>
      </c>
    </row>
    <row r="296" spans="1:8" ht="12.75">
      <c r="A296" s="244"/>
      <c r="B296" s="185" t="s">
        <v>482</v>
      </c>
      <c r="C296" s="26" t="s">
        <v>775</v>
      </c>
      <c r="D296" s="26" t="s">
        <v>194</v>
      </c>
      <c r="E296" s="26" t="s">
        <v>190</v>
      </c>
      <c r="F296" s="60" t="s">
        <v>505</v>
      </c>
      <c r="G296" s="60" t="s">
        <v>290</v>
      </c>
      <c r="H296" s="277">
        <v>0</v>
      </c>
    </row>
    <row r="297" spans="1:8" ht="24.75" customHeight="1">
      <c r="A297" s="244"/>
      <c r="B297" s="196" t="s">
        <v>504</v>
      </c>
      <c r="C297" s="26" t="s">
        <v>775</v>
      </c>
      <c r="D297" s="26" t="s">
        <v>194</v>
      </c>
      <c r="E297" s="26" t="s">
        <v>190</v>
      </c>
      <c r="F297" s="60" t="s">
        <v>507</v>
      </c>
      <c r="G297" s="60"/>
      <c r="H297" s="277">
        <f>H298</f>
        <v>119</v>
      </c>
    </row>
    <row r="298" spans="1:8" ht="12.75">
      <c r="A298" s="244"/>
      <c r="B298" s="185" t="s">
        <v>482</v>
      </c>
      <c r="C298" s="26" t="s">
        <v>775</v>
      </c>
      <c r="D298" s="26" t="s">
        <v>194</v>
      </c>
      <c r="E298" s="26" t="s">
        <v>190</v>
      </c>
      <c r="F298" s="60" t="s">
        <v>507</v>
      </c>
      <c r="G298" s="60" t="s">
        <v>290</v>
      </c>
      <c r="H298" s="277">
        <v>119</v>
      </c>
    </row>
    <row r="299" spans="1:8" s="220" customFormat="1" ht="13.5" customHeight="1">
      <c r="A299" s="248"/>
      <c r="B299" s="217" t="s">
        <v>726</v>
      </c>
      <c r="C299" s="24" t="s">
        <v>775</v>
      </c>
      <c r="D299" s="62" t="s">
        <v>194</v>
      </c>
      <c r="E299" s="62" t="s">
        <v>190</v>
      </c>
      <c r="F299" s="62" t="s">
        <v>645</v>
      </c>
      <c r="G299" s="62"/>
      <c r="H299" s="309">
        <f>H300+H302</f>
        <v>1051.2</v>
      </c>
    </row>
    <row r="300" spans="1:8" ht="63.75">
      <c r="A300" s="244"/>
      <c r="B300" s="196" t="s">
        <v>484</v>
      </c>
      <c r="C300" s="26" t="s">
        <v>775</v>
      </c>
      <c r="D300" s="60" t="s">
        <v>194</v>
      </c>
      <c r="E300" s="60" t="s">
        <v>190</v>
      </c>
      <c r="F300" s="60" t="s">
        <v>485</v>
      </c>
      <c r="G300" s="60"/>
      <c r="H300" s="277">
        <f>H301</f>
        <v>891.2</v>
      </c>
    </row>
    <row r="301" spans="1:8" ht="13.5" customHeight="1">
      <c r="A301" s="244"/>
      <c r="B301" s="185" t="s">
        <v>482</v>
      </c>
      <c r="C301" s="26" t="s">
        <v>775</v>
      </c>
      <c r="D301" s="60" t="s">
        <v>194</v>
      </c>
      <c r="E301" s="60" t="s">
        <v>190</v>
      </c>
      <c r="F301" s="60" t="s">
        <v>485</v>
      </c>
      <c r="G301" s="60" t="s">
        <v>290</v>
      </c>
      <c r="H301" s="277">
        <f>884.7+6.5</f>
        <v>891.2</v>
      </c>
    </row>
    <row r="302" spans="1:8" ht="51">
      <c r="A302" s="244"/>
      <c r="B302" s="185" t="s">
        <v>384</v>
      </c>
      <c r="C302" s="26" t="s">
        <v>775</v>
      </c>
      <c r="D302" s="60" t="s">
        <v>194</v>
      </c>
      <c r="E302" s="60" t="s">
        <v>190</v>
      </c>
      <c r="F302" s="60" t="s">
        <v>523</v>
      </c>
      <c r="G302" s="60"/>
      <c r="H302" s="277">
        <f>H303</f>
        <v>160</v>
      </c>
    </row>
    <row r="303" spans="1:8" ht="13.5" customHeight="1">
      <c r="A303" s="244"/>
      <c r="B303" s="185" t="s">
        <v>482</v>
      </c>
      <c r="C303" s="26" t="s">
        <v>775</v>
      </c>
      <c r="D303" s="60" t="s">
        <v>194</v>
      </c>
      <c r="E303" s="60" t="s">
        <v>190</v>
      </c>
      <c r="F303" s="60" t="s">
        <v>523</v>
      </c>
      <c r="G303" s="60" t="s">
        <v>290</v>
      </c>
      <c r="H303" s="277">
        <v>160</v>
      </c>
    </row>
    <row r="304" spans="1:8" s="115" customFormat="1" ht="13.5" customHeight="1">
      <c r="A304" s="247"/>
      <c r="B304" s="229" t="s">
        <v>741</v>
      </c>
      <c r="C304" s="53" t="s">
        <v>775</v>
      </c>
      <c r="D304" s="54" t="s">
        <v>194</v>
      </c>
      <c r="E304" s="54" t="s">
        <v>194</v>
      </c>
      <c r="F304" s="54"/>
      <c r="G304" s="54"/>
      <c r="H304" s="307">
        <f>H305+H308</f>
        <v>281</v>
      </c>
    </row>
    <row r="305" spans="1:8" s="220" customFormat="1" ht="12.75" customHeight="1">
      <c r="A305" s="248"/>
      <c r="B305" s="225" t="s">
        <v>742</v>
      </c>
      <c r="C305" s="23" t="s">
        <v>775</v>
      </c>
      <c r="D305" s="24" t="s">
        <v>194</v>
      </c>
      <c r="E305" s="24" t="s">
        <v>194</v>
      </c>
      <c r="F305" s="24" t="s">
        <v>529</v>
      </c>
      <c r="G305" s="24"/>
      <c r="H305" s="309">
        <f>H306</f>
        <v>100</v>
      </c>
    </row>
    <row r="306" spans="1:8" ht="13.5" customHeight="1">
      <c r="A306" s="244"/>
      <c r="B306" s="185" t="s">
        <v>743</v>
      </c>
      <c r="C306" s="25" t="s">
        <v>775</v>
      </c>
      <c r="D306" s="26" t="s">
        <v>194</v>
      </c>
      <c r="E306" s="26" t="s">
        <v>194</v>
      </c>
      <c r="F306" s="25" t="s">
        <v>668</v>
      </c>
      <c r="G306" s="26"/>
      <c r="H306" s="277">
        <f>H307</f>
        <v>100</v>
      </c>
    </row>
    <row r="307" spans="1:8" ht="25.5" customHeight="1">
      <c r="A307" s="244"/>
      <c r="B307" s="185" t="s">
        <v>834</v>
      </c>
      <c r="C307" s="25" t="s">
        <v>775</v>
      </c>
      <c r="D307" s="26" t="s">
        <v>194</v>
      </c>
      <c r="E307" s="26" t="s">
        <v>194</v>
      </c>
      <c r="F307" s="26" t="s">
        <v>668</v>
      </c>
      <c r="G307" s="26" t="s">
        <v>706</v>
      </c>
      <c r="H307" s="276">
        <v>100</v>
      </c>
    </row>
    <row r="308" spans="1:8" s="220" customFormat="1" ht="25.5">
      <c r="A308" s="248"/>
      <c r="B308" s="225" t="s">
        <v>6</v>
      </c>
      <c r="C308" s="24" t="s">
        <v>775</v>
      </c>
      <c r="D308" s="24" t="s">
        <v>194</v>
      </c>
      <c r="E308" s="24" t="s">
        <v>194</v>
      </c>
      <c r="F308" s="24" t="s">
        <v>510</v>
      </c>
      <c r="G308" s="226"/>
      <c r="H308" s="299">
        <f>H309</f>
        <v>181</v>
      </c>
    </row>
    <row r="309" spans="1:8" ht="12.75">
      <c r="A309" s="244"/>
      <c r="B309" s="194" t="s">
        <v>509</v>
      </c>
      <c r="C309" s="26" t="s">
        <v>775</v>
      </c>
      <c r="D309" s="26" t="s">
        <v>194</v>
      </c>
      <c r="E309" s="26" t="s">
        <v>194</v>
      </c>
      <c r="F309" s="26" t="s">
        <v>511</v>
      </c>
      <c r="G309" s="65"/>
      <c r="H309" s="276">
        <f>H310</f>
        <v>181</v>
      </c>
    </row>
    <row r="310" spans="1:8" ht="12.75">
      <c r="A310" s="244"/>
      <c r="B310" s="185" t="s">
        <v>482</v>
      </c>
      <c r="C310" s="26" t="s">
        <v>775</v>
      </c>
      <c r="D310" s="26" t="s">
        <v>194</v>
      </c>
      <c r="E310" s="26" t="s">
        <v>194</v>
      </c>
      <c r="F310" s="26" t="s">
        <v>511</v>
      </c>
      <c r="G310" s="65" t="s">
        <v>290</v>
      </c>
      <c r="H310" s="276">
        <v>181</v>
      </c>
    </row>
    <row r="311" spans="1:8" s="115" customFormat="1" ht="13.5">
      <c r="A311" s="247"/>
      <c r="B311" s="221" t="s">
        <v>168</v>
      </c>
      <c r="C311" s="54" t="s">
        <v>775</v>
      </c>
      <c r="D311" s="54" t="s">
        <v>194</v>
      </c>
      <c r="E311" s="54" t="s">
        <v>161</v>
      </c>
      <c r="F311" s="54"/>
      <c r="G311" s="66"/>
      <c r="H311" s="308">
        <f>H312+H320+H336</f>
        <v>21492.7</v>
      </c>
    </row>
    <row r="312" spans="1:8" s="220" customFormat="1" ht="52.5" customHeight="1">
      <c r="A312" s="248"/>
      <c r="B312" s="217" t="s">
        <v>766</v>
      </c>
      <c r="C312" s="23" t="s">
        <v>775</v>
      </c>
      <c r="D312" s="24" t="s">
        <v>194</v>
      </c>
      <c r="E312" s="24" t="s">
        <v>161</v>
      </c>
      <c r="F312" s="62" t="s">
        <v>624</v>
      </c>
      <c r="G312" s="62"/>
      <c r="H312" s="309">
        <f>H313</f>
        <v>3881.9</v>
      </c>
    </row>
    <row r="313" spans="1:8" ht="13.5" customHeight="1">
      <c r="A313" s="244"/>
      <c r="B313" s="185" t="s">
        <v>628</v>
      </c>
      <c r="C313" s="26" t="s">
        <v>775</v>
      </c>
      <c r="D313" s="26" t="s">
        <v>194</v>
      </c>
      <c r="E313" s="26" t="s">
        <v>161</v>
      </c>
      <c r="F313" s="26" t="s">
        <v>629</v>
      </c>
      <c r="G313" s="26"/>
      <c r="H313" s="277">
        <f>H314</f>
        <v>3881.9</v>
      </c>
    </row>
    <row r="314" spans="1:8" ht="25.5" customHeight="1">
      <c r="A314" s="244"/>
      <c r="B314" s="185" t="s">
        <v>714</v>
      </c>
      <c r="C314" s="26" t="s">
        <v>775</v>
      </c>
      <c r="D314" s="26" t="s">
        <v>194</v>
      </c>
      <c r="E314" s="26" t="s">
        <v>161</v>
      </c>
      <c r="F314" s="26" t="s">
        <v>630</v>
      </c>
      <c r="G314" s="26"/>
      <c r="H314" s="276">
        <f>SUM(H315:H319)</f>
        <v>3881.9</v>
      </c>
    </row>
    <row r="315" spans="1:8" ht="12.75" customHeight="1">
      <c r="A315" s="244"/>
      <c r="B315" s="185" t="s">
        <v>627</v>
      </c>
      <c r="C315" s="26" t="s">
        <v>775</v>
      </c>
      <c r="D315" s="26" t="s">
        <v>194</v>
      </c>
      <c r="E315" s="26" t="s">
        <v>161</v>
      </c>
      <c r="F315" s="26" t="s">
        <v>630</v>
      </c>
      <c r="G315" s="26" t="s">
        <v>708</v>
      </c>
      <c r="H315" s="277">
        <v>3564.3</v>
      </c>
    </row>
    <row r="316" spans="1:8" ht="26.25" customHeight="1">
      <c r="A316" s="244"/>
      <c r="B316" s="185" t="s">
        <v>717</v>
      </c>
      <c r="C316" s="26" t="s">
        <v>775</v>
      </c>
      <c r="D316" s="26" t="s">
        <v>194</v>
      </c>
      <c r="E316" s="26" t="s">
        <v>161</v>
      </c>
      <c r="F316" s="26" t="s">
        <v>630</v>
      </c>
      <c r="G316" s="26" t="s">
        <v>709</v>
      </c>
      <c r="H316" s="276">
        <v>21.2</v>
      </c>
    </row>
    <row r="317" spans="1:8" ht="25.5">
      <c r="A317" s="244"/>
      <c r="B317" s="185" t="s">
        <v>631</v>
      </c>
      <c r="C317" s="26" t="s">
        <v>775</v>
      </c>
      <c r="D317" s="26" t="s">
        <v>194</v>
      </c>
      <c r="E317" s="26" t="s">
        <v>161</v>
      </c>
      <c r="F317" s="26" t="s">
        <v>630</v>
      </c>
      <c r="G317" s="26" t="s">
        <v>710</v>
      </c>
      <c r="H317" s="276">
        <v>140.4</v>
      </c>
    </row>
    <row r="318" spans="1:8" ht="26.25" customHeight="1">
      <c r="A318" s="244"/>
      <c r="B318" s="185" t="s">
        <v>834</v>
      </c>
      <c r="C318" s="25" t="s">
        <v>775</v>
      </c>
      <c r="D318" s="26" t="s">
        <v>194</v>
      </c>
      <c r="E318" s="26" t="s">
        <v>161</v>
      </c>
      <c r="F318" s="26" t="s">
        <v>630</v>
      </c>
      <c r="G318" s="26" t="s">
        <v>706</v>
      </c>
      <c r="H318" s="277">
        <v>156</v>
      </c>
    </row>
    <row r="319" spans="1:8" ht="14.25" customHeight="1">
      <c r="A319" s="244"/>
      <c r="B319" s="185" t="s">
        <v>718</v>
      </c>
      <c r="C319" s="25" t="s">
        <v>775</v>
      </c>
      <c r="D319" s="26" t="s">
        <v>194</v>
      </c>
      <c r="E319" s="26" t="s">
        <v>161</v>
      </c>
      <c r="F319" s="26" t="s">
        <v>630</v>
      </c>
      <c r="G319" s="26" t="s">
        <v>711</v>
      </c>
      <c r="H319" s="277">
        <v>0</v>
      </c>
    </row>
    <row r="320" spans="1:8" s="220" customFormat="1" ht="50.25" customHeight="1">
      <c r="A320" s="248"/>
      <c r="B320" s="217" t="s">
        <v>512</v>
      </c>
      <c r="C320" s="24" t="s">
        <v>775</v>
      </c>
      <c r="D320" s="62" t="s">
        <v>194</v>
      </c>
      <c r="E320" s="62" t="s">
        <v>161</v>
      </c>
      <c r="F320" s="62" t="s">
        <v>515</v>
      </c>
      <c r="G320" s="62"/>
      <c r="H320" s="309">
        <f>H321</f>
        <v>16820.8</v>
      </c>
    </row>
    <row r="321" spans="1:8" ht="25.5">
      <c r="A321" s="244"/>
      <c r="B321" s="185" t="s">
        <v>496</v>
      </c>
      <c r="C321" s="26" t="s">
        <v>775</v>
      </c>
      <c r="D321" s="60" t="s">
        <v>194</v>
      </c>
      <c r="E321" s="60" t="s">
        <v>161</v>
      </c>
      <c r="F321" s="60" t="s">
        <v>516</v>
      </c>
      <c r="G321" s="60"/>
      <c r="H321" s="277">
        <f>H322+H329</f>
        <v>16820.8</v>
      </c>
    </row>
    <row r="322" spans="1:8" ht="50.25" customHeight="1">
      <c r="A322" s="244"/>
      <c r="B322" s="196" t="s">
        <v>519</v>
      </c>
      <c r="C322" s="26" t="s">
        <v>775</v>
      </c>
      <c r="D322" s="60" t="s">
        <v>194</v>
      </c>
      <c r="E322" s="60" t="s">
        <v>161</v>
      </c>
      <c r="F322" s="60" t="s">
        <v>517</v>
      </c>
      <c r="G322" s="60"/>
      <c r="H322" s="277">
        <f>SUM(H323:H328)</f>
        <v>10057.199999999999</v>
      </c>
    </row>
    <row r="323" spans="1:8" ht="13.5" customHeight="1">
      <c r="A323" s="244"/>
      <c r="B323" s="185" t="s">
        <v>627</v>
      </c>
      <c r="C323" s="26" t="s">
        <v>775</v>
      </c>
      <c r="D323" s="60" t="s">
        <v>194</v>
      </c>
      <c r="E323" s="60" t="s">
        <v>161</v>
      </c>
      <c r="F323" s="60" t="s">
        <v>517</v>
      </c>
      <c r="G323" s="26" t="s">
        <v>277</v>
      </c>
      <c r="H323" s="312">
        <v>1543.4</v>
      </c>
    </row>
    <row r="324" spans="1:8" ht="24.75" customHeight="1">
      <c r="A324" s="244"/>
      <c r="B324" s="185" t="s">
        <v>513</v>
      </c>
      <c r="C324" s="26" t="s">
        <v>775</v>
      </c>
      <c r="D324" s="60" t="s">
        <v>194</v>
      </c>
      <c r="E324" s="60" t="s">
        <v>161</v>
      </c>
      <c r="F324" s="60" t="s">
        <v>517</v>
      </c>
      <c r="G324" s="26" t="s">
        <v>95</v>
      </c>
      <c r="H324" s="277">
        <v>174</v>
      </c>
    </row>
    <row r="325" spans="1:8" ht="12.75" customHeight="1">
      <c r="A325" s="244"/>
      <c r="B325" s="185" t="s">
        <v>631</v>
      </c>
      <c r="C325" s="26" t="s">
        <v>775</v>
      </c>
      <c r="D325" s="60" t="s">
        <v>194</v>
      </c>
      <c r="E325" s="60" t="s">
        <v>161</v>
      </c>
      <c r="F325" s="60" t="s">
        <v>517</v>
      </c>
      <c r="G325" s="26" t="s">
        <v>710</v>
      </c>
      <c r="H325" s="277">
        <v>29</v>
      </c>
    </row>
    <row r="326" spans="1:8" ht="25.5" customHeight="1">
      <c r="A326" s="244"/>
      <c r="B326" s="185" t="s">
        <v>834</v>
      </c>
      <c r="C326" s="25" t="s">
        <v>775</v>
      </c>
      <c r="D326" s="60" t="s">
        <v>194</v>
      </c>
      <c r="E326" s="60" t="s">
        <v>161</v>
      </c>
      <c r="F326" s="60" t="s">
        <v>517</v>
      </c>
      <c r="G326" s="26" t="s">
        <v>706</v>
      </c>
      <c r="H326" s="277">
        <v>8274.9</v>
      </c>
    </row>
    <row r="327" spans="1:8" ht="26.25" customHeight="1">
      <c r="A327" s="244"/>
      <c r="B327" s="185" t="s">
        <v>514</v>
      </c>
      <c r="C327" s="25" t="s">
        <v>775</v>
      </c>
      <c r="D327" s="60" t="s">
        <v>194</v>
      </c>
      <c r="E327" s="60" t="s">
        <v>161</v>
      </c>
      <c r="F327" s="60" t="s">
        <v>517</v>
      </c>
      <c r="G327" s="26" t="s">
        <v>518</v>
      </c>
      <c r="H327" s="313">
        <v>0</v>
      </c>
    </row>
    <row r="328" spans="1:8" ht="13.5" customHeight="1">
      <c r="A328" s="244"/>
      <c r="B328" s="185" t="s">
        <v>718</v>
      </c>
      <c r="C328" s="25" t="s">
        <v>775</v>
      </c>
      <c r="D328" s="60" t="s">
        <v>194</v>
      </c>
      <c r="E328" s="60" t="s">
        <v>161</v>
      </c>
      <c r="F328" s="60" t="s">
        <v>517</v>
      </c>
      <c r="G328" s="26" t="s">
        <v>711</v>
      </c>
      <c r="H328" s="314">
        <v>35.9</v>
      </c>
    </row>
    <row r="329" spans="1:8" ht="37.5" customHeight="1">
      <c r="A329" s="244"/>
      <c r="B329" s="196" t="s">
        <v>520</v>
      </c>
      <c r="C329" s="25" t="s">
        <v>775</v>
      </c>
      <c r="D329" s="60" t="s">
        <v>194</v>
      </c>
      <c r="E329" s="60" t="s">
        <v>161</v>
      </c>
      <c r="F329" s="60" t="s">
        <v>521</v>
      </c>
      <c r="G329" s="60"/>
      <c r="H329" s="315">
        <f>SUM(H330:H335)</f>
        <v>6763.6</v>
      </c>
    </row>
    <row r="330" spans="1:8" ht="12.75">
      <c r="A330" s="244"/>
      <c r="B330" s="185" t="s">
        <v>627</v>
      </c>
      <c r="C330" s="25" t="s">
        <v>775</v>
      </c>
      <c r="D330" s="60" t="s">
        <v>194</v>
      </c>
      <c r="E330" s="60" t="s">
        <v>161</v>
      </c>
      <c r="F330" s="60" t="s">
        <v>521</v>
      </c>
      <c r="G330" s="26" t="s">
        <v>277</v>
      </c>
      <c r="H330" s="315">
        <v>6394.8</v>
      </c>
    </row>
    <row r="331" spans="1:8" ht="13.5" customHeight="1">
      <c r="A331" s="244"/>
      <c r="B331" s="185" t="s">
        <v>513</v>
      </c>
      <c r="C331" s="25" t="s">
        <v>775</v>
      </c>
      <c r="D331" s="60" t="s">
        <v>194</v>
      </c>
      <c r="E331" s="60" t="s">
        <v>161</v>
      </c>
      <c r="F331" s="60" t="s">
        <v>521</v>
      </c>
      <c r="G331" s="26" t="s">
        <v>95</v>
      </c>
      <c r="H331" s="315">
        <v>2</v>
      </c>
    </row>
    <row r="332" spans="1:8" ht="15" customHeight="1">
      <c r="A332" s="244"/>
      <c r="B332" s="185" t="s">
        <v>631</v>
      </c>
      <c r="C332" s="25" t="s">
        <v>775</v>
      </c>
      <c r="D332" s="60" t="s">
        <v>194</v>
      </c>
      <c r="E332" s="60" t="s">
        <v>161</v>
      </c>
      <c r="F332" s="60" t="s">
        <v>521</v>
      </c>
      <c r="G332" s="26" t="s">
        <v>710</v>
      </c>
      <c r="H332" s="315">
        <v>149.8</v>
      </c>
    </row>
    <row r="333" spans="1:8" ht="25.5" customHeight="1">
      <c r="A333" s="244"/>
      <c r="B333" s="185" t="s">
        <v>834</v>
      </c>
      <c r="C333" s="25" t="s">
        <v>775</v>
      </c>
      <c r="D333" s="60" t="s">
        <v>194</v>
      </c>
      <c r="E333" s="60" t="s">
        <v>161</v>
      </c>
      <c r="F333" s="60" t="s">
        <v>521</v>
      </c>
      <c r="G333" s="26" t="s">
        <v>706</v>
      </c>
      <c r="H333" s="315">
        <v>217</v>
      </c>
    </row>
    <row r="334" spans="1:8" ht="13.5" customHeight="1">
      <c r="A334" s="244"/>
      <c r="B334" s="185" t="s">
        <v>514</v>
      </c>
      <c r="C334" s="25" t="s">
        <v>775</v>
      </c>
      <c r="D334" s="60" t="s">
        <v>194</v>
      </c>
      <c r="E334" s="60" t="s">
        <v>161</v>
      </c>
      <c r="F334" s="60" t="s">
        <v>521</v>
      </c>
      <c r="G334" s="26" t="s">
        <v>518</v>
      </c>
      <c r="H334" s="315">
        <v>0</v>
      </c>
    </row>
    <row r="335" spans="1:8" ht="13.5" customHeight="1">
      <c r="A335" s="244"/>
      <c r="B335" s="185" t="s">
        <v>718</v>
      </c>
      <c r="C335" s="25" t="s">
        <v>775</v>
      </c>
      <c r="D335" s="60" t="s">
        <v>194</v>
      </c>
      <c r="E335" s="60" t="s">
        <v>161</v>
      </c>
      <c r="F335" s="60" t="s">
        <v>521</v>
      </c>
      <c r="G335" s="26" t="s">
        <v>711</v>
      </c>
      <c r="H335" s="315">
        <v>0</v>
      </c>
    </row>
    <row r="336" spans="1:8" s="220" customFormat="1" ht="13.5" customHeight="1">
      <c r="A336" s="248"/>
      <c r="B336" s="217" t="s">
        <v>726</v>
      </c>
      <c r="C336" s="23" t="s">
        <v>775</v>
      </c>
      <c r="D336" s="62" t="s">
        <v>194</v>
      </c>
      <c r="E336" s="62" t="s">
        <v>161</v>
      </c>
      <c r="F336" s="62" t="s">
        <v>645</v>
      </c>
      <c r="G336" s="24"/>
      <c r="H336" s="316">
        <f>H337</f>
        <v>790</v>
      </c>
    </row>
    <row r="337" spans="1:8" ht="51">
      <c r="A337" s="244"/>
      <c r="B337" s="185" t="s">
        <v>384</v>
      </c>
      <c r="C337" s="25" t="s">
        <v>775</v>
      </c>
      <c r="D337" s="60" t="s">
        <v>194</v>
      </c>
      <c r="E337" s="60" t="s">
        <v>161</v>
      </c>
      <c r="F337" s="60" t="s">
        <v>523</v>
      </c>
      <c r="G337" s="60"/>
      <c r="H337" s="277">
        <f>H338</f>
        <v>790</v>
      </c>
    </row>
    <row r="338" spans="1:8" ht="25.5" customHeight="1">
      <c r="A338" s="244"/>
      <c r="B338" s="185" t="s">
        <v>834</v>
      </c>
      <c r="C338" s="25" t="s">
        <v>775</v>
      </c>
      <c r="D338" s="60" t="s">
        <v>194</v>
      </c>
      <c r="E338" s="60" t="s">
        <v>161</v>
      </c>
      <c r="F338" s="60" t="s">
        <v>523</v>
      </c>
      <c r="G338" s="26" t="s">
        <v>706</v>
      </c>
      <c r="H338" s="315">
        <v>790</v>
      </c>
    </row>
    <row r="339" spans="1:8" s="28" customFormat="1" ht="25.5">
      <c r="A339" s="149" t="s">
        <v>542</v>
      </c>
      <c r="B339" s="201" t="s">
        <v>522</v>
      </c>
      <c r="C339" s="52" t="s">
        <v>776</v>
      </c>
      <c r="D339" s="58"/>
      <c r="E339" s="58"/>
      <c r="F339" s="58"/>
      <c r="G339" s="202"/>
      <c r="H339" s="310">
        <f>H340+H352</f>
        <v>9330.1</v>
      </c>
    </row>
    <row r="340" spans="1:8" s="28" customFormat="1" ht="12.75">
      <c r="A340" s="149"/>
      <c r="B340" s="201" t="s">
        <v>433</v>
      </c>
      <c r="C340" s="52" t="s">
        <v>776</v>
      </c>
      <c r="D340" s="58" t="s">
        <v>194</v>
      </c>
      <c r="E340" s="58"/>
      <c r="F340" s="58"/>
      <c r="G340" s="202"/>
      <c r="H340" s="310">
        <f>H341</f>
        <v>7634.3</v>
      </c>
    </row>
    <row r="341" spans="1:8" s="115" customFormat="1" ht="13.5">
      <c r="A341" s="247"/>
      <c r="B341" s="221" t="s">
        <v>166</v>
      </c>
      <c r="C341" s="54" t="s">
        <v>776</v>
      </c>
      <c r="D341" s="59" t="s">
        <v>194</v>
      </c>
      <c r="E341" s="59" t="s">
        <v>190</v>
      </c>
      <c r="F341" s="59"/>
      <c r="G341" s="64"/>
      <c r="H341" s="311">
        <f>H342+H347</f>
        <v>7634.3</v>
      </c>
    </row>
    <row r="342" spans="1:8" s="220" customFormat="1" ht="13.5" customHeight="1">
      <c r="A342" s="248"/>
      <c r="B342" s="225" t="s">
        <v>167</v>
      </c>
      <c r="C342" s="24" t="s">
        <v>776</v>
      </c>
      <c r="D342" s="24" t="s">
        <v>194</v>
      </c>
      <c r="E342" s="24" t="s">
        <v>190</v>
      </c>
      <c r="F342" s="23" t="s">
        <v>497</v>
      </c>
      <c r="G342" s="24"/>
      <c r="H342" s="309">
        <f>H343</f>
        <v>6906.3</v>
      </c>
    </row>
    <row r="343" spans="1:8" ht="25.5">
      <c r="A343" s="244"/>
      <c r="B343" s="185" t="s">
        <v>496</v>
      </c>
      <c r="C343" s="26" t="s">
        <v>776</v>
      </c>
      <c r="D343" s="26" t="s">
        <v>194</v>
      </c>
      <c r="E343" s="26" t="s">
        <v>190</v>
      </c>
      <c r="F343" s="25" t="s">
        <v>498</v>
      </c>
      <c r="G343" s="26"/>
      <c r="H343" s="277">
        <f>H344</f>
        <v>6906.3</v>
      </c>
    </row>
    <row r="344" spans="1:8" ht="39" customHeight="1">
      <c r="A344" s="244"/>
      <c r="B344" s="185" t="s">
        <v>490</v>
      </c>
      <c r="C344" s="26" t="s">
        <v>776</v>
      </c>
      <c r="D344" s="26" t="s">
        <v>194</v>
      </c>
      <c r="E344" s="26" t="s">
        <v>190</v>
      </c>
      <c r="F344" s="25" t="s">
        <v>499</v>
      </c>
      <c r="G344" s="26"/>
      <c r="H344" s="277">
        <f>H345+H346</f>
        <v>6906.3</v>
      </c>
    </row>
    <row r="345" spans="1:8" ht="39.75" customHeight="1">
      <c r="A345" s="244"/>
      <c r="B345" s="185" t="s">
        <v>835</v>
      </c>
      <c r="C345" s="26" t="s">
        <v>776</v>
      </c>
      <c r="D345" s="26" t="s">
        <v>194</v>
      </c>
      <c r="E345" s="26" t="s">
        <v>190</v>
      </c>
      <c r="F345" s="25" t="s">
        <v>499</v>
      </c>
      <c r="G345" s="26" t="s">
        <v>219</v>
      </c>
      <c r="H345" s="277">
        <v>6906.3</v>
      </c>
    </row>
    <row r="346" spans="1:8" ht="12.75">
      <c r="A346" s="244"/>
      <c r="B346" s="185" t="s">
        <v>482</v>
      </c>
      <c r="C346" s="26" t="s">
        <v>776</v>
      </c>
      <c r="D346" s="26" t="s">
        <v>194</v>
      </c>
      <c r="E346" s="26" t="s">
        <v>190</v>
      </c>
      <c r="F346" s="25" t="s">
        <v>499</v>
      </c>
      <c r="G346" s="26" t="s">
        <v>290</v>
      </c>
      <c r="H346" s="277">
        <v>0</v>
      </c>
    </row>
    <row r="347" spans="1:8" s="220" customFormat="1" ht="13.5" customHeight="1">
      <c r="A347" s="248"/>
      <c r="B347" s="225" t="s">
        <v>726</v>
      </c>
      <c r="C347" s="24" t="s">
        <v>776</v>
      </c>
      <c r="D347" s="24" t="s">
        <v>194</v>
      </c>
      <c r="E347" s="24" t="s">
        <v>190</v>
      </c>
      <c r="F347" s="23" t="s">
        <v>645</v>
      </c>
      <c r="G347" s="24"/>
      <c r="H347" s="309">
        <f>H348+H350</f>
        <v>728</v>
      </c>
    </row>
    <row r="348" spans="1:8" ht="39.75" customHeight="1">
      <c r="A348" s="244"/>
      <c r="B348" s="185" t="s">
        <v>488</v>
      </c>
      <c r="C348" s="26" t="s">
        <v>776</v>
      </c>
      <c r="D348" s="26" t="s">
        <v>194</v>
      </c>
      <c r="E348" s="26" t="s">
        <v>190</v>
      </c>
      <c r="F348" s="25" t="s">
        <v>740</v>
      </c>
      <c r="G348" s="26"/>
      <c r="H348" s="277">
        <f>H349</f>
        <v>130</v>
      </c>
    </row>
    <row r="349" spans="1:8" ht="13.5" customHeight="1">
      <c r="A349" s="244"/>
      <c r="B349" s="185" t="s">
        <v>482</v>
      </c>
      <c r="C349" s="26" t="s">
        <v>776</v>
      </c>
      <c r="D349" s="26" t="s">
        <v>194</v>
      </c>
      <c r="E349" s="26" t="s">
        <v>190</v>
      </c>
      <c r="F349" s="25" t="s">
        <v>740</v>
      </c>
      <c r="G349" s="26" t="s">
        <v>290</v>
      </c>
      <c r="H349" s="277">
        <v>130</v>
      </c>
    </row>
    <row r="350" spans="1:8" ht="49.5" customHeight="1">
      <c r="A350" s="244"/>
      <c r="B350" s="185" t="s">
        <v>384</v>
      </c>
      <c r="C350" s="26" t="s">
        <v>776</v>
      </c>
      <c r="D350" s="26" t="s">
        <v>194</v>
      </c>
      <c r="E350" s="26" t="s">
        <v>190</v>
      </c>
      <c r="F350" s="25" t="s">
        <v>523</v>
      </c>
      <c r="G350" s="60"/>
      <c r="H350" s="315">
        <f>H351</f>
        <v>598</v>
      </c>
    </row>
    <row r="351" spans="1:8" ht="12.75">
      <c r="A351" s="244"/>
      <c r="B351" s="185" t="s">
        <v>482</v>
      </c>
      <c r="C351" s="26" t="s">
        <v>776</v>
      </c>
      <c r="D351" s="26" t="s">
        <v>194</v>
      </c>
      <c r="E351" s="26" t="s">
        <v>190</v>
      </c>
      <c r="F351" s="25" t="s">
        <v>523</v>
      </c>
      <c r="G351" s="26" t="s">
        <v>290</v>
      </c>
      <c r="H351" s="277">
        <v>598</v>
      </c>
    </row>
    <row r="352" spans="1:8" s="28" customFormat="1" ht="12.75">
      <c r="A352" s="149"/>
      <c r="B352" s="201" t="s">
        <v>699</v>
      </c>
      <c r="C352" s="52" t="s">
        <v>776</v>
      </c>
      <c r="D352" s="58" t="s">
        <v>164</v>
      </c>
      <c r="E352" s="58"/>
      <c r="F352" s="58"/>
      <c r="G352" s="58"/>
      <c r="H352" s="310">
        <f>H353+H357</f>
        <v>1695.8</v>
      </c>
    </row>
    <row r="353" spans="1:8" s="115" customFormat="1" ht="13.5">
      <c r="A353" s="247"/>
      <c r="B353" s="221" t="s">
        <v>524</v>
      </c>
      <c r="C353" s="54" t="s">
        <v>776</v>
      </c>
      <c r="D353" s="59" t="s">
        <v>164</v>
      </c>
      <c r="E353" s="59" t="s">
        <v>189</v>
      </c>
      <c r="F353" s="59"/>
      <c r="G353" s="59"/>
      <c r="H353" s="311">
        <f>H354</f>
        <v>154</v>
      </c>
    </row>
    <row r="354" spans="1:8" s="220" customFormat="1" ht="24.75" customHeight="1">
      <c r="A354" s="248"/>
      <c r="B354" s="217" t="s">
        <v>785</v>
      </c>
      <c r="C354" s="24" t="s">
        <v>776</v>
      </c>
      <c r="D354" s="62" t="s">
        <v>164</v>
      </c>
      <c r="E354" s="62" t="s">
        <v>189</v>
      </c>
      <c r="F354" s="62" t="s">
        <v>701</v>
      </c>
      <c r="G354" s="62"/>
      <c r="H354" s="316">
        <f>H355</f>
        <v>154</v>
      </c>
    </row>
    <row r="355" spans="1:8" ht="12.75">
      <c r="A355" s="244"/>
      <c r="B355" s="196" t="s">
        <v>525</v>
      </c>
      <c r="C355" s="26" t="s">
        <v>776</v>
      </c>
      <c r="D355" s="60" t="s">
        <v>164</v>
      </c>
      <c r="E355" s="60" t="s">
        <v>189</v>
      </c>
      <c r="F355" s="60" t="s">
        <v>527</v>
      </c>
      <c r="G355" s="60"/>
      <c r="H355" s="315">
        <f>H356</f>
        <v>154</v>
      </c>
    </row>
    <row r="356" spans="1:8" ht="26.25" customHeight="1">
      <c r="A356" s="244"/>
      <c r="B356" s="185" t="s">
        <v>834</v>
      </c>
      <c r="C356" s="26" t="s">
        <v>776</v>
      </c>
      <c r="D356" s="60" t="s">
        <v>164</v>
      </c>
      <c r="E356" s="60" t="s">
        <v>189</v>
      </c>
      <c r="F356" s="60" t="s">
        <v>527</v>
      </c>
      <c r="G356" s="60" t="s">
        <v>706</v>
      </c>
      <c r="H356" s="315">
        <v>154</v>
      </c>
    </row>
    <row r="357" spans="1:8" s="115" customFormat="1" ht="13.5" customHeight="1">
      <c r="A357" s="247"/>
      <c r="B357" s="221" t="s">
        <v>526</v>
      </c>
      <c r="C357" s="54" t="s">
        <v>776</v>
      </c>
      <c r="D357" s="59" t="s">
        <v>164</v>
      </c>
      <c r="E357" s="59" t="s">
        <v>192</v>
      </c>
      <c r="F357" s="59"/>
      <c r="G357" s="59"/>
      <c r="H357" s="311">
        <f>H358</f>
        <v>1541.8</v>
      </c>
    </row>
    <row r="358" spans="1:8" s="220" customFormat="1" ht="52.5" customHeight="1">
      <c r="A358" s="248"/>
      <c r="B358" s="217" t="s">
        <v>766</v>
      </c>
      <c r="C358" s="23" t="s">
        <v>776</v>
      </c>
      <c r="D358" s="62" t="s">
        <v>164</v>
      </c>
      <c r="E358" s="62" t="s">
        <v>192</v>
      </c>
      <c r="F358" s="62" t="s">
        <v>624</v>
      </c>
      <c r="G358" s="62"/>
      <c r="H358" s="309">
        <f>H359</f>
        <v>1541.8</v>
      </c>
    </row>
    <row r="359" spans="1:8" ht="13.5" customHeight="1">
      <c r="A359" s="244"/>
      <c r="B359" s="185" t="s">
        <v>628</v>
      </c>
      <c r="C359" s="26" t="s">
        <v>776</v>
      </c>
      <c r="D359" s="60" t="s">
        <v>164</v>
      </c>
      <c r="E359" s="60" t="s">
        <v>192</v>
      </c>
      <c r="F359" s="26" t="s">
        <v>629</v>
      </c>
      <c r="G359" s="26"/>
      <c r="H359" s="277">
        <f>H360</f>
        <v>1541.8</v>
      </c>
    </row>
    <row r="360" spans="1:8" ht="25.5" customHeight="1">
      <c r="A360" s="244"/>
      <c r="B360" s="185" t="s">
        <v>714</v>
      </c>
      <c r="C360" s="26" t="s">
        <v>776</v>
      </c>
      <c r="D360" s="60" t="s">
        <v>164</v>
      </c>
      <c r="E360" s="60" t="s">
        <v>192</v>
      </c>
      <c r="F360" s="26" t="s">
        <v>630</v>
      </c>
      <c r="G360" s="26"/>
      <c r="H360" s="276">
        <f>SUM(H361:H365)</f>
        <v>1541.8</v>
      </c>
    </row>
    <row r="361" spans="1:8" ht="12.75" customHeight="1">
      <c r="A361" s="244"/>
      <c r="B361" s="185" t="s">
        <v>627</v>
      </c>
      <c r="C361" s="26" t="s">
        <v>776</v>
      </c>
      <c r="D361" s="60" t="s">
        <v>164</v>
      </c>
      <c r="E361" s="60" t="s">
        <v>192</v>
      </c>
      <c r="F361" s="26" t="s">
        <v>630</v>
      </c>
      <c r="G361" s="26" t="s">
        <v>708</v>
      </c>
      <c r="H361" s="277">
        <v>1265.3</v>
      </c>
    </row>
    <row r="362" spans="1:8" ht="26.25" customHeight="1">
      <c r="A362" s="244"/>
      <c r="B362" s="185" t="s">
        <v>717</v>
      </c>
      <c r="C362" s="26" t="s">
        <v>776</v>
      </c>
      <c r="D362" s="60" t="s">
        <v>164</v>
      </c>
      <c r="E362" s="60" t="s">
        <v>192</v>
      </c>
      <c r="F362" s="26" t="s">
        <v>630</v>
      </c>
      <c r="G362" s="26" t="s">
        <v>709</v>
      </c>
      <c r="H362" s="276">
        <v>4.8</v>
      </c>
    </row>
    <row r="363" spans="1:8" ht="25.5">
      <c r="A363" s="244"/>
      <c r="B363" s="185" t="s">
        <v>631</v>
      </c>
      <c r="C363" s="26" t="s">
        <v>776</v>
      </c>
      <c r="D363" s="60" t="s">
        <v>164</v>
      </c>
      <c r="E363" s="60" t="s">
        <v>192</v>
      </c>
      <c r="F363" s="26" t="s">
        <v>630</v>
      </c>
      <c r="G363" s="26" t="s">
        <v>710</v>
      </c>
      <c r="H363" s="276">
        <v>30</v>
      </c>
    </row>
    <row r="364" spans="1:8" ht="26.25" customHeight="1">
      <c r="A364" s="244"/>
      <c r="B364" s="185" t="s">
        <v>834</v>
      </c>
      <c r="C364" s="26" t="s">
        <v>776</v>
      </c>
      <c r="D364" s="60" t="s">
        <v>164</v>
      </c>
      <c r="E364" s="60" t="s">
        <v>192</v>
      </c>
      <c r="F364" s="26" t="s">
        <v>630</v>
      </c>
      <c r="G364" s="26" t="s">
        <v>706</v>
      </c>
      <c r="H364" s="277">
        <v>241.7</v>
      </c>
    </row>
    <row r="365" spans="1:8" ht="14.25" customHeight="1">
      <c r="A365" s="244"/>
      <c r="B365" s="185" t="s">
        <v>718</v>
      </c>
      <c r="C365" s="26" t="s">
        <v>776</v>
      </c>
      <c r="D365" s="60" t="s">
        <v>164</v>
      </c>
      <c r="E365" s="60" t="s">
        <v>192</v>
      </c>
      <c r="F365" s="26" t="s">
        <v>630</v>
      </c>
      <c r="G365" s="26" t="s">
        <v>711</v>
      </c>
      <c r="H365" s="277">
        <v>0</v>
      </c>
    </row>
    <row r="366" spans="1:8" s="28" customFormat="1" ht="12.75">
      <c r="A366" s="149"/>
      <c r="B366" s="201" t="s">
        <v>115</v>
      </c>
      <c r="C366" s="52"/>
      <c r="D366" s="58"/>
      <c r="E366" s="58"/>
      <c r="F366" s="58"/>
      <c r="G366" s="58"/>
      <c r="H366" s="285">
        <f>H339+H252+H220+H198+H171+H152+H139+H9</f>
        <v>382608.61000000004</v>
      </c>
    </row>
    <row r="367" ht="13.5" customHeight="1"/>
    <row r="368" ht="12.75">
      <c r="H368" s="186"/>
    </row>
  </sheetData>
  <sheetProtection/>
  <mergeCells count="1">
    <mergeCell ref="B5:H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347"/>
  <sheetViews>
    <sheetView tabSelected="1" zoomScalePageLayoutView="0" workbookViewId="0" topLeftCell="B217">
      <selection activeCell="K225" sqref="K225"/>
    </sheetView>
  </sheetViews>
  <sheetFormatPr defaultColWidth="9.00390625" defaultRowHeight="12.75"/>
  <cols>
    <col min="1" max="1" width="3.75390625" style="246" customWidth="1"/>
    <col min="2" max="2" width="48.375" style="191" customWidth="1"/>
    <col min="3" max="3" width="5.00390625" style="108" customWidth="1"/>
    <col min="4" max="4" width="3.25390625" style="108" customWidth="1"/>
    <col min="5" max="5" width="3.375" style="108" customWidth="1"/>
    <col min="6" max="6" width="9.00390625" style="108" customWidth="1"/>
    <col min="7" max="7" width="3.75390625" style="108" customWidth="1"/>
    <col min="8" max="9" width="10.00390625" style="204" customWidth="1"/>
    <col min="10" max="10" width="16.125" style="107" customWidth="1"/>
    <col min="11" max="16384" width="9.125" style="107" customWidth="1"/>
  </cols>
  <sheetData>
    <row r="1" spans="1:9" s="21" customFormat="1" ht="15.75">
      <c r="A1" s="245"/>
      <c r="B1" s="190"/>
      <c r="C1" s="20"/>
      <c r="D1" s="20"/>
      <c r="F1" s="20" t="s">
        <v>143</v>
      </c>
      <c r="G1" s="20"/>
      <c r="H1" s="203"/>
      <c r="I1" s="203"/>
    </row>
    <row r="2" spans="1:9" s="21" customFormat="1" ht="15.75">
      <c r="A2" s="245"/>
      <c r="B2" s="190"/>
      <c r="C2" s="20"/>
      <c r="D2" s="20"/>
      <c r="F2" s="20" t="s">
        <v>188</v>
      </c>
      <c r="G2" s="20"/>
      <c r="H2" s="203"/>
      <c r="I2" s="203"/>
    </row>
    <row r="3" spans="1:9" s="21" customFormat="1" ht="15.75">
      <c r="A3" s="245"/>
      <c r="B3" s="190"/>
      <c r="C3" s="20"/>
      <c r="D3" s="20"/>
      <c r="F3" s="20" t="s">
        <v>71</v>
      </c>
      <c r="G3" s="20"/>
      <c r="H3" s="203"/>
      <c r="I3" s="203"/>
    </row>
    <row r="4" spans="1:9" s="21" customFormat="1" ht="15.75">
      <c r="A4" s="245"/>
      <c r="B4" s="190"/>
      <c r="C4" s="20"/>
      <c r="D4" s="20"/>
      <c r="E4" s="20"/>
      <c r="F4" s="20"/>
      <c r="G4" s="20"/>
      <c r="H4" s="203"/>
      <c r="I4" s="203"/>
    </row>
    <row r="5" spans="1:9" s="21" customFormat="1" ht="33.75" customHeight="1">
      <c r="A5" s="438" t="s">
        <v>547</v>
      </c>
      <c r="B5" s="438"/>
      <c r="C5" s="438"/>
      <c r="D5" s="438"/>
      <c r="E5" s="438"/>
      <c r="F5" s="438"/>
      <c r="G5" s="438"/>
      <c r="H5" s="438"/>
      <c r="I5" s="438"/>
    </row>
    <row r="6" spans="4:7" ht="12.75">
      <c r="D6" s="182"/>
      <c r="E6" s="182"/>
      <c r="F6" s="109"/>
      <c r="G6" s="109"/>
    </row>
    <row r="7" spans="1:9" s="111" customFormat="1" ht="38.25">
      <c r="A7" s="244" t="s">
        <v>530</v>
      </c>
      <c r="B7" s="192" t="s">
        <v>118</v>
      </c>
      <c r="C7" s="48" t="s">
        <v>450</v>
      </c>
      <c r="D7" s="48" t="s">
        <v>448</v>
      </c>
      <c r="E7" s="48" t="s">
        <v>449</v>
      </c>
      <c r="F7" s="48" t="s">
        <v>451</v>
      </c>
      <c r="G7" s="48" t="s">
        <v>452</v>
      </c>
      <c r="H7" s="205" t="s">
        <v>545</v>
      </c>
      <c r="I7" s="205" t="s">
        <v>546</v>
      </c>
    </row>
    <row r="8" spans="1:9" s="111" customFormat="1" ht="12.75">
      <c r="A8" s="244">
        <v>1</v>
      </c>
      <c r="B8" s="192" t="s">
        <v>236</v>
      </c>
      <c r="C8" s="50" t="s">
        <v>531</v>
      </c>
      <c r="D8" s="50" t="s">
        <v>532</v>
      </c>
      <c r="E8" s="50" t="s">
        <v>533</v>
      </c>
      <c r="F8" s="50" t="s">
        <v>105</v>
      </c>
      <c r="G8" s="50" t="s">
        <v>534</v>
      </c>
      <c r="H8" s="243">
        <v>8</v>
      </c>
      <c r="I8" s="243">
        <v>9</v>
      </c>
    </row>
    <row r="9" spans="1:9" s="114" customFormat="1" ht="12.75">
      <c r="A9" s="149" t="s">
        <v>535</v>
      </c>
      <c r="B9" s="199" t="s">
        <v>197</v>
      </c>
      <c r="C9" s="51" t="s">
        <v>770</v>
      </c>
      <c r="D9" s="181"/>
      <c r="E9" s="181"/>
      <c r="F9" s="181"/>
      <c r="G9" s="181"/>
      <c r="H9" s="206">
        <f>H10+H55+H60+H65+H87+H92+H110+H115</f>
        <v>64382.100000000006</v>
      </c>
      <c r="I9" s="206">
        <f>I10+I55+I60+I65+I87+I92+I110+I115</f>
        <v>60309.8</v>
      </c>
    </row>
    <row r="10" spans="1:9" s="114" customFormat="1" ht="12.75">
      <c r="A10" s="149"/>
      <c r="B10" s="199" t="s">
        <v>623</v>
      </c>
      <c r="C10" s="51" t="s">
        <v>770</v>
      </c>
      <c r="D10" s="239" t="s">
        <v>189</v>
      </c>
      <c r="E10" s="239"/>
      <c r="F10" s="239"/>
      <c r="G10" s="239"/>
      <c r="H10" s="240">
        <f>H11+H15+H39+H43</f>
        <v>50552.600000000006</v>
      </c>
      <c r="I10" s="240">
        <f>I11+I15+I39+I43</f>
        <v>49542.5</v>
      </c>
    </row>
    <row r="11" spans="1:9" s="115" customFormat="1" ht="39" customHeight="1">
      <c r="A11" s="247"/>
      <c r="B11" s="229" t="s">
        <v>712</v>
      </c>
      <c r="C11" s="53" t="s">
        <v>770</v>
      </c>
      <c r="D11" s="263" t="s">
        <v>189</v>
      </c>
      <c r="E11" s="263" t="s">
        <v>190</v>
      </c>
      <c r="F11" s="263"/>
      <c r="G11" s="263"/>
      <c r="H11" s="264">
        <f aca="true" t="shared" si="0" ref="H11:I13">H12</f>
        <v>2302.1</v>
      </c>
      <c r="I11" s="264">
        <f t="shared" si="0"/>
        <v>2302.1</v>
      </c>
    </row>
    <row r="12" spans="1:9" s="220" customFormat="1" ht="39" customHeight="1">
      <c r="A12" s="248"/>
      <c r="B12" s="231" t="s">
        <v>713</v>
      </c>
      <c r="C12" s="23" t="s">
        <v>770</v>
      </c>
      <c r="D12" s="260" t="s">
        <v>189</v>
      </c>
      <c r="E12" s="260" t="s">
        <v>190</v>
      </c>
      <c r="F12" s="260" t="s">
        <v>624</v>
      </c>
      <c r="G12" s="260"/>
      <c r="H12" s="261">
        <f t="shared" si="0"/>
        <v>2302.1</v>
      </c>
      <c r="I12" s="261">
        <f t="shared" si="0"/>
        <v>2302.1</v>
      </c>
    </row>
    <row r="13" spans="1:9" ht="12.75" customHeight="1">
      <c r="A13" s="244"/>
      <c r="B13" s="84" t="s">
        <v>625</v>
      </c>
      <c r="C13" s="25" t="s">
        <v>770</v>
      </c>
      <c r="D13" s="189" t="s">
        <v>189</v>
      </c>
      <c r="E13" s="189" t="s">
        <v>190</v>
      </c>
      <c r="F13" s="189" t="s">
        <v>626</v>
      </c>
      <c r="G13" s="189"/>
      <c r="H13" s="207">
        <f t="shared" si="0"/>
        <v>2302.1</v>
      </c>
      <c r="I13" s="207">
        <f t="shared" si="0"/>
        <v>2302.1</v>
      </c>
    </row>
    <row r="14" spans="1:9" ht="13.5" customHeight="1">
      <c r="A14" s="244"/>
      <c r="B14" s="84" t="s">
        <v>627</v>
      </c>
      <c r="C14" s="25" t="s">
        <v>770</v>
      </c>
      <c r="D14" s="189" t="s">
        <v>189</v>
      </c>
      <c r="E14" s="189" t="s">
        <v>190</v>
      </c>
      <c r="F14" s="189" t="s">
        <v>626</v>
      </c>
      <c r="G14" s="189">
        <v>121</v>
      </c>
      <c r="H14" s="208">
        <v>2302.1</v>
      </c>
      <c r="I14" s="208">
        <v>2302.1</v>
      </c>
    </row>
    <row r="15" spans="1:9" s="115" customFormat="1" ht="50.25" customHeight="1">
      <c r="A15" s="247"/>
      <c r="B15" s="241" t="s">
        <v>716</v>
      </c>
      <c r="C15" s="53" t="s">
        <v>770</v>
      </c>
      <c r="D15" s="242" t="s">
        <v>189</v>
      </c>
      <c r="E15" s="242" t="s">
        <v>192</v>
      </c>
      <c r="F15" s="242"/>
      <c r="G15" s="242"/>
      <c r="H15" s="230">
        <f>H16</f>
        <v>34742.8</v>
      </c>
      <c r="I15" s="230">
        <f>I16</f>
        <v>34742.8</v>
      </c>
    </row>
    <row r="16" spans="1:9" ht="56.25" customHeight="1">
      <c r="A16" s="244"/>
      <c r="B16" s="185" t="s">
        <v>715</v>
      </c>
      <c r="C16" s="25" t="s">
        <v>770</v>
      </c>
      <c r="D16" s="26" t="s">
        <v>189</v>
      </c>
      <c r="E16" s="26" t="s">
        <v>192</v>
      </c>
      <c r="F16" s="26" t="s">
        <v>624</v>
      </c>
      <c r="G16" s="26"/>
      <c r="H16" s="209">
        <f>H17</f>
        <v>34742.8</v>
      </c>
      <c r="I16" s="209">
        <f>I17</f>
        <v>34742.8</v>
      </c>
    </row>
    <row r="17" spans="1:9" ht="13.5" customHeight="1">
      <c r="A17" s="244"/>
      <c r="B17" s="185" t="s">
        <v>628</v>
      </c>
      <c r="C17" s="25" t="s">
        <v>770</v>
      </c>
      <c r="D17" s="26" t="s">
        <v>189</v>
      </c>
      <c r="E17" s="26" t="s">
        <v>192</v>
      </c>
      <c r="F17" s="26" t="s">
        <v>629</v>
      </c>
      <c r="G17" s="26"/>
      <c r="H17" s="209">
        <f>H18+H24+H29+H34</f>
        <v>34742.8</v>
      </c>
      <c r="I17" s="209">
        <f>I18+I24+I29+I34</f>
        <v>34742.8</v>
      </c>
    </row>
    <row r="18" spans="1:9" ht="25.5" customHeight="1">
      <c r="A18" s="244"/>
      <c r="B18" s="185" t="s">
        <v>714</v>
      </c>
      <c r="C18" s="25" t="s">
        <v>770</v>
      </c>
      <c r="D18" s="26" t="s">
        <v>189</v>
      </c>
      <c r="E18" s="26" t="s">
        <v>192</v>
      </c>
      <c r="F18" s="26" t="s">
        <v>630</v>
      </c>
      <c r="G18" s="26"/>
      <c r="H18" s="210">
        <f>SUM(H19:H23)</f>
        <v>32394.9</v>
      </c>
      <c r="I18" s="210">
        <f>SUM(I19:I23)</f>
        <v>32394.9</v>
      </c>
    </row>
    <row r="19" spans="1:9" ht="12.75" customHeight="1">
      <c r="A19" s="244"/>
      <c r="B19" s="185" t="s">
        <v>627</v>
      </c>
      <c r="C19" s="25" t="s">
        <v>770</v>
      </c>
      <c r="D19" s="26" t="s">
        <v>189</v>
      </c>
      <c r="E19" s="26" t="s">
        <v>192</v>
      </c>
      <c r="F19" s="26" t="s">
        <v>630</v>
      </c>
      <c r="G19" s="26" t="s">
        <v>708</v>
      </c>
      <c r="H19" s="209">
        <v>32037</v>
      </c>
      <c r="I19" s="209">
        <v>32037</v>
      </c>
    </row>
    <row r="20" spans="1:9" ht="26.25" customHeight="1">
      <c r="A20" s="244"/>
      <c r="B20" s="185" t="s">
        <v>717</v>
      </c>
      <c r="C20" s="25" t="s">
        <v>770</v>
      </c>
      <c r="D20" s="26" t="s">
        <v>189</v>
      </c>
      <c r="E20" s="26" t="s">
        <v>192</v>
      </c>
      <c r="F20" s="26" t="s">
        <v>630</v>
      </c>
      <c r="G20" s="26" t="s">
        <v>709</v>
      </c>
      <c r="H20" s="210">
        <v>67.5</v>
      </c>
      <c r="I20" s="210">
        <v>67.5</v>
      </c>
    </row>
    <row r="21" spans="1:9" ht="12.75" customHeight="1">
      <c r="A21" s="244"/>
      <c r="B21" s="185" t="s">
        <v>631</v>
      </c>
      <c r="C21" s="25" t="s">
        <v>770</v>
      </c>
      <c r="D21" s="26" t="s">
        <v>189</v>
      </c>
      <c r="E21" s="26" t="s">
        <v>192</v>
      </c>
      <c r="F21" s="26" t="s">
        <v>630</v>
      </c>
      <c r="G21" s="26" t="s">
        <v>710</v>
      </c>
      <c r="H21" s="210">
        <v>0</v>
      </c>
      <c r="I21" s="210">
        <v>0</v>
      </c>
    </row>
    <row r="22" spans="1:9" ht="26.25" customHeight="1">
      <c r="A22" s="244"/>
      <c r="B22" s="185" t="s">
        <v>834</v>
      </c>
      <c r="C22" s="25" t="s">
        <v>770</v>
      </c>
      <c r="D22" s="26" t="s">
        <v>189</v>
      </c>
      <c r="E22" s="26" t="s">
        <v>192</v>
      </c>
      <c r="F22" s="26" t="s">
        <v>630</v>
      </c>
      <c r="G22" s="26" t="s">
        <v>706</v>
      </c>
      <c r="H22" s="209">
        <v>278.4</v>
      </c>
      <c r="I22" s="209">
        <v>278.4</v>
      </c>
    </row>
    <row r="23" spans="1:9" ht="14.25" customHeight="1">
      <c r="A23" s="244"/>
      <c r="B23" s="185" t="s">
        <v>718</v>
      </c>
      <c r="C23" s="25" t="s">
        <v>770</v>
      </c>
      <c r="D23" s="26" t="s">
        <v>189</v>
      </c>
      <c r="E23" s="26" t="s">
        <v>192</v>
      </c>
      <c r="F23" s="26" t="s">
        <v>630</v>
      </c>
      <c r="G23" s="26" t="s">
        <v>711</v>
      </c>
      <c r="H23" s="209">
        <v>12</v>
      </c>
      <c r="I23" s="209">
        <v>12</v>
      </c>
    </row>
    <row r="24" spans="1:9" ht="38.25" customHeight="1">
      <c r="A24" s="244"/>
      <c r="B24" s="185" t="s">
        <v>720</v>
      </c>
      <c r="C24" s="25" t="s">
        <v>770</v>
      </c>
      <c r="D24" s="26" t="s">
        <v>189</v>
      </c>
      <c r="E24" s="26" t="s">
        <v>192</v>
      </c>
      <c r="F24" s="26" t="s">
        <v>632</v>
      </c>
      <c r="G24" s="26"/>
      <c r="H24" s="209">
        <f>SUM(H25:H28)</f>
        <v>1076.8</v>
      </c>
      <c r="I24" s="209">
        <f>SUM(I25:I28)</f>
        <v>1076.8</v>
      </c>
    </row>
    <row r="25" spans="1:9" ht="12.75" customHeight="1">
      <c r="A25" s="244"/>
      <c r="B25" s="185" t="s">
        <v>627</v>
      </c>
      <c r="C25" s="25" t="s">
        <v>770</v>
      </c>
      <c r="D25" s="26" t="s">
        <v>189</v>
      </c>
      <c r="E25" s="26" t="s">
        <v>192</v>
      </c>
      <c r="F25" s="26" t="s">
        <v>632</v>
      </c>
      <c r="G25" s="26" t="s">
        <v>708</v>
      </c>
      <c r="H25" s="288">
        <v>986.8</v>
      </c>
      <c r="I25" s="288">
        <v>986.8</v>
      </c>
    </row>
    <row r="26" spans="1:9" ht="26.25" customHeight="1">
      <c r="A26" s="244"/>
      <c r="B26" s="185" t="s">
        <v>717</v>
      </c>
      <c r="C26" s="25" t="s">
        <v>770</v>
      </c>
      <c r="D26" s="26" t="s">
        <v>189</v>
      </c>
      <c r="E26" s="26" t="s">
        <v>192</v>
      </c>
      <c r="F26" s="26" t="s">
        <v>632</v>
      </c>
      <c r="G26" s="26" t="s">
        <v>709</v>
      </c>
      <c r="H26" s="287">
        <v>0</v>
      </c>
      <c r="I26" s="287">
        <v>0</v>
      </c>
    </row>
    <row r="27" spans="1:9" ht="12.75" customHeight="1">
      <c r="A27" s="244"/>
      <c r="B27" s="185" t="s">
        <v>631</v>
      </c>
      <c r="C27" s="25" t="s">
        <v>770</v>
      </c>
      <c r="D27" s="26" t="s">
        <v>189</v>
      </c>
      <c r="E27" s="26" t="s">
        <v>192</v>
      </c>
      <c r="F27" s="26" t="s">
        <v>632</v>
      </c>
      <c r="G27" s="26" t="s">
        <v>710</v>
      </c>
      <c r="H27" s="287">
        <v>25.4</v>
      </c>
      <c r="I27" s="287">
        <v>25.4</v>
      </c>
    </row>
    <row r="28" spans="1:9" ht="26.25" customHeight="1">
      <c r="A28" s="244"/>
      <c r="B28" s="185" t="s">
        <v>834</v>
      </c>
      <c r="C28" s="25" t="s">
        <v>770</v>
      </c>
      <c r="D28" s="26" t="s">
        <v>189</v>
      </c>
      <c r="E28" s="26" t="s">
        <v>192</v>
      </c>
      <c r="F28" s="26" t="s">
        <v>632</v>
      </c>
      <c r="G28" s="26" t="s">
        <v>706</v>
      </c>
      <c r="H28" s="288">
        <v>64.6</v>
      </c>
      <c r="I28" s="288">
        <v>64.6</v>
      </c>
    </row>
    <row r="29" spans="1:9" ht="41.25" customHeight="1">
      <c r="A29" s="244"/>
      <c r="B29" s="55" t="s">
        <v>721</v>
      </c>
      <c r="C29" s="25" t="s">
        <v>770</v>
      </c>
      <c r="D29" s="26" t="s">
        <v>189</v>
      </c>
      <c r="E29" s="26" t="s">
        <v>192</v>
      </c>
      <c r="F29" s="26" t="s">
        <v>633</v>
      </c>
      <c r="G29" s="26"/>
      <c r="H29" s="209">
        <f>SUM(H30:H33)</f>
        <v>540.6</v>
      </c>
      <c r="I29" s="209">
        <f>SUM(I30:I33)</f>
        <v>540.6</v>
      </c>
    </row>
    <row r="30" spans="1:9" ht="12.75" customHeight="1">
      <c r="A30" s="244"/>
      <c r="B30" s="185" t="s">
        <v>627</v>
      </c>
      <c r="C30" s="25" t="s">
        <v>770</v>
      </c>
      <c r="D30" s="26" t="s">
        <v>189</v>
      </c>
      <c r="E30" s="26" t="s">
        <v>192</v>
      </c>
      <c r="F30" s="26" t="s">
        <v>633</v>
      </c>
      <c r="G30" s="26" t="s">
        <v>708</v>
      </c>
      <c r="H30" s="288">
        <v>447.8</v>
      </c>
      <c r="I30" s="288">
        <v>447.8</v>
      </c>
    </row>
    <row r="31" spans="1:9" ht="26.25" customHeight="1">
      <c r="A31" s="244"/>
      <c r="B31" s="185" t="s">
        <v>717</v>
      </c>
      <c r="C31" s="25" t="s">
        <v>770</v>
      </c>
      <c r="D31" s="26" t="s">
        <v>189</v>
      </c>
      <c r="E31" s="26" t="s">
        <v>192</v>
      </c>
      <c r="F31" s="26" t="s">
        <v>633</v>
      </c>
      <c r="G31" s="26" t="s">
        <v>709</v>
      </c>
      <c r="H31" s="287">
        <v>0</v>
      </c>
      <c r="I31" s="287">
        <v>0</v>
      </c>
    </row>
    <row r="32" spans="1:9" ht="12.75" customHeight="1">
      <c r="A32" s="244"/>
      <c r="B32" s="185" t="s">
        <v>631</v>
      </c>
      <c r="C32" s="25" t="s">
        <v>770</v>
      </c>
      <c r="D32" s="26" t="s">
        <v>189</v>
      </c>
      <c r="E32" s="26" t="s">
        <v>192</v>
      </c>
      <c r="F32" s="26" t="s">
        <v>633</v>
      </c>
      <c r="G32" s="26" t="s">
        <v>710</v>
      </c>
      <c r="H32" s="287">
        <v>26.4</v>
      </c>
      <c r="I32" s="287">
        <v>26.4</v>
      </c>
    </row>
    <row r="33" spans="1:9" ht="26.25" customHeight="1">
      <c r="A33" s="244"/>
      <c r="B33" s="185" t="s">
        <v>834</v>
      </c>
      <c r="C33" s="25" t="s">
        <v>770</v>
      </c>
      <c r="D33" s="26" t="s">
        <v>189</v>
      </c>
      <c r="E33" s="26" t="s">
        <v>192</v>
      </c>
      <c r="F33" s="26" t="s">
        <v>633</v>
      </c>
      <c r="G33" s="26" t="s">
        <v>706</v>
      </c>
      <c r="H33" s="288">
        <v>66.4</v>
      </c>
      <c r="I33" s="288">
        <v>66.4</v>
      </c>
    </row>
    <row r="34" spans="1:9" ht="39.75" customHeight="1">
      <c r="A34" s="244"/>
      <c r="B34" s="185" t="s">
        <v>722</v>
      </c>
      <c r="C34" s="25" t="s">
        <v>770</v>
      </c>
      <c r="D34" s="26" t="s">
        <v>189</v>
      </c>
      <c r="E34" s="26" t="s">
        <v>192</v>
      </c>
      <c r="F34" s="26" t="s">
        <v>634</v>
      </c>
      <c r="G34" s="26"/>
      <c r="H34" s="210">
        <f>SUM(H35:H38)</f>
        <v>730.5</v>
      </c>
      <c r="I34" s="210">
        <f>SUM(I35:I38)</f>
        <v>730.5</v>
      </c>
    </row>
    <row r="35" spans="1:9" ht="12.75" customHeight="1">
      <c r="A35" s="244"/>
      <c r="B35" s="185" t="s">
        <v>627</v>
      </c>
      <c r="C35" s="25" t="s">
        <v>770</v>
      </c>
      <c r="D35" s="26" t="s">
        <v>189</v>
      </c>
      <c r="E35" s="26" t="s">
        <v>192</v>
      </c>
      <c r="F35" s="26" t="s">
        <v>634</v>
      </c>
      <c r="G35" s="26" t="s">
        <v>708</v>
      </c>
      <c r="H35" s="288">
        <v>691.6</v>
      </c>
      <c r="I35" s="288">
        <v>691.6</v>
      </c>
    </row>
    <row r="36" spans="1:9" ht="26.25" customHeight="1">
      <c r="A36" s="244"/>
      <c r="B36" s="185" t="s">
        <v>717</v>
      </c>
      <c r="C36" s="25" t="s">
        <v>770</v>
      </c>
      <c r="D36" s="26" t="s">
        <v>189</v>
      </c>
      <c r="E36" s="26" t="s">
        <v>192</v>
      </c>
      <c r="F36" s="26" t="s">
        <v>634</v>
      </c>
      <c r="G36" s="26" t="s">
        <v>709</v>
      </c>
      <c r="H36" s="287">
        <v>0</v>
      </c>
      <c r="I36" s="287">
        <v>0</v>
      </c>
    </row>
    <row r="37" spans="1:9" ht="12.75" customHeight="1">
      <c r="A37" s="244"/>
      <c r="B37" s="185" t="s">
        <v>631</v>
      </c>
      <c r="C37" s="25" t="s">
        <v>770</v>
      </c>
      <c r="D37" s="26" t="s">
        <v>189</v>
      </c>
      <c r="E37" s="26" t="s">
        <v>192</v>
      </c>
      <c r="F37" s="26" t="s">
        <v>634</v>
      </c>
      <c r="G37" s="26" t="s">
        <v>710</v>
      </c>
      <c r="H37" s="287">
        <v>15</v>
      </c>
      <c r="I37" s="287">
        <v>15</v>
      </c>
    </row>
    <row r="38" spans="1:9" ht="26.25" customHeight="1">
      <c r="A38" s="244"/>
      <c r="B38" s="185" t="s">
        <v>834</v>
      </c>
      <c r="C38" s="25" t="s">
        <v>770</v>
      </c>
      <c r="D38" s="26" t="s">
        <v>189</v>
      </c>
      <c r="E38" s="26" t="s">
        <v>192</v>
      </c>
      <c r="F38" s="26" t="s">
        <v>634</v>
      </c>
      <c r="G38" s="26" t="s">
        <v>706</v>
      </c>
      <c r="H38" s="288">
        <v>23.9</v>
      </c>
      <c r="I38" s="288">
        <v>23.9</v>
      </c>
    </row>
    <row r="39" spans="1:9" s="115" customFormat="1" ht="13.5">
      <c r="A39" s="247"/>
      <c r="B39" s="234" t="s">
        <v>635</v>
      </c>
      <c r="C39" s="53" t="s">
        <v>770</v>
      </c>
      <c r="D39" s="54" t="s">
        <v>189</v>
      </c>
      <c r="E39" s="54" t="s">
        <v>605</v>
      </c>
      <c r="F39" s="54"/>
      <c r="G39" s="54"/>
      <c r="H39" s="228">
        <f aca="true" t="shared" si="1" ref="H39:I41">H40</f>
        <v>1000</v>
      </c>
      <c r="I39" s="228">
        <f t="shared" si="1"/>
        <v>1000</v>
      </c>
    </row>
    <row r="40" spans="1:9" s="220" customFormat="1" ht="13.5" customHeight="1">
      <c r="A40" s="248"/>
      <c r="B40" s="82" t="s">
        <v>635</v>
      </c>
      <c r="C40" s="23" t="s">
        <v>770</v>
      </c>
      <c r="D40" s="24" t="s">
        <v>189</v>
      </c>
      <c r="E40" s="24" t="s">
        <v>605</v>
      </c>
      <c r="F40" s="24" t="s">
        <v>636</v>
      </c>
      <c r="G40" s="24"/>
      <c r="H40" s="227">
        <f t="shared" si="1"/>
        <v>1000</v>
      </c>
      <c r="I40" s="227">
        <f t="shared" si="1"/>
        <v>1000</v>
      </c>
    </row>
    <row r="41" spans="1:9" ht="14.25" customHeight="1">
      <c r="A41" s="244"/>
      <c r="B41" s="183" t="s">
        <v>723</v>
      </c>
      <c r="C41" s="25" t="s">
        <v>770</v>
      </c>
      <c r="D41" s="26" t="s">
        <v>189</v>
      </c>
      <c r="E41" s="26" t="s">
        <v>605</v>
      </c>
      <c r="F41" s="26" t="s">
        <v>637</v>
      </c>
      <c r="G41" s="26"/>
      <c r="H41" s="210">
        <f t="shared" si="1"/>
        <v>1000</v>
      </c>
      <c r="I41" s="210">
        <f t="shared" si="1"/>
        <v>1000</v>
      </c>
    </row>
    <row r="42" spans="1:9" ht="12.75" customHeight="1">
      <c r="A42" s="244"/>
      <c r="B42" s="185" t="s">
        <v>638</v>
      </c>
      <c r="C42" s="25" t="s">
        <v>770</v>
      </c>
      <c r="D42" s="26" t="s">
        <v>189</v>
      </c>
      <c r="E42" s="26" t="s">
        <v>605</v>
      </c>
      <c r="F42" s="26" t="s">
        <v>637</v>
      </c>
      <c r="G42" s="26" t="s">
        <v>724</v>
      </c>
      <c r="H42" s="210">
        <v>1000</v>
      </c>
      <c r="I42" s="210">
        <v>1000</v>
      </c>
    </row>
    <row r="43" spans="1:9" s="115" customFormat="1" ht="13.5" customHeight="1">
      <c r="A43" s="247"/>
      <c r="B43" s="229" t="s">
        <v>639</v>
      </c>
      <c r="C43" s="53" t="s">
        <v>770</v>
      </c>
      <c r="D43" s="54" t="s">
        <v>189</v>
      </c>
      <c r="E43" s="54" t="s">
        <v>459</v>
      </c>
      <c r="F43" s="54"/>
      <c r="G43" s="54"/>
      <c r="H43" s="228">
        <f>H44+H48</f>
        <v>12507.7</v>
      </c>
      <c r="I43" s="228">
        <f>I44+I48</f>
        <v>11497.6</v>
      </c>
    </row>
    <row r="44" spans="1:9" s="220" customFormat="1" ht="27" customHeight="1">
      <c r="A44" s="248"/>
      <c r="B44" s="225" t="s">
        <v>90</v>
      </c>
      <c r="C44" s="23" t="s">
        <v>770</v>
      </c>
      <c r="D44" s="24" t="s">
        <v>189</v>
      </c>
      <c r="E44" s="24" t="s">
        <v>459</v>
      </c>
      <c r="F44" s="24" t="s">
        <v>640</v>
      </c>
      <c r="G44" s="24"/>
      <c r="H44" s="227">
        <f aca="true" t="shared" si="2" ref="H44:I46">H45</f>
        <v>175.5</v>
      </c>
      <c r="I44" s="227">
        <f t="shared" si="2"/>
        <v>175.5</v>
      </c>
    </row>
    <row r="45" spans="1:9" ht="12.75">
      <c r="A45" s="244"/>
      <c r="B45" s="185" t="s">
        <v>91</v>
      </c>
      <c r="C45" s="25" t="s">
        <v>770</v>
      </c>
      <c r="D45" s="26" t="s">
        <v>189</v>
      </c>
      <c r="E45" s="26" t="s">
        <v>459</v>
      </c>
      <c r="F45" s="26" t="s">
        <v>641</v>
      </c>
      <c r="G45" s="26"/>
      <c r="H45" s="209">
        <f t="shared" si="2"/>
        <v>175.5</v>
      </c>
      <c r="I45" s="209">
        <f t="shared" si="2"/>
        <v>175.5</v>
      </c>
    </row>
    <row r="46" spans="1:9" ht="38.25" customHeight="1">
      <c r="A46" s="244"/>
      <c r="B46" s="185" t="s">
        <v>642</v>
      </c>
      <c r="C46" s="25" t="s">
        <v>770</v>
      </c>
      <c r="D46" s="26" t="s">
        <v>189</v>
      </c>
      <c r="E46" s="26" t="s">
        <v>459</v>
      </c>
      <c r="F46" s="26" t="s">
        <v>643</v>
      </c>
      <c r="G46" s="26"/>
      <c r="H46" s="209">
        <f t="shared" si="2"/>
        <v>175.5</v>
      </c>
      <c r="I46" s="209">
        <f t="shared" si="2"/>
        <v>175.5</v>
      </c>
    </row>
    <row r="47" spans="1:9" ht="26.25" customHeight="1">
      <c r="A47" s="244"/>
      <c r="B47" s="185" t="s">
        <v>834</v>
      </c>
      <c r="C47" s="25" t="s">
        <v>770</v>
      </c>
      <c r="D47" s="26" t="s">
        <v>189</v>
      </c>
      <c r="E47" s="26" t="s">
        <v>459</v>
      </c>
      <c r="F47" s="26" t="s">
        <v>643</v>
      </c>
      <c r="G47" s="26" t="s">
        <v>706</v>
      </c>
      <c r="H47" s="209">
        <v>175.5</v>
      </c>
      <c r="I47" s="209">
        <v>175.5</v>
      </c>
    </row>
    <row r="48" spans="1:9" s="220" customFormat="1" ht="26.25" customHeight="1">
      <c r="A48" s="248"/>
      <c r="B48" s="231" t="s">
        <v>544</v>
      </c>
      <c r="C48" s="23" t="s">
        <v>770</v>
      </c>
      <c r="D48" s="24" t="s">
        <v>189</v>
      </c>
      <c r="E48" s="24" t="s">
        <v>459</v>
      </c>
      <c r="F48" s="24" t="s">
        <v>543</v>
      </c>
      <c r="G48" s="24"/>
      <c r="H48" s="224">
        <f>H49</f>
        <v>12332.2</v>
      </c>
      <c r="I48" s="224">
        <f>I49</f>
        <v>11322.1</v>
      </c>
    </row>
    <row r="49" spans="1:9" ht="40.5" customHeight="1">
      <c r="A49" s="244"/>
      <c r="B49" s="185" t="s">
        <v>725</v>
      </c>
      <c r="C49" s="25" t="s">
        <v>770</v>
      </c>
      <c r="D49" s="26" t="s">
        <v>189</v>
      </c>
      <c r="E49" s="26" t="s">
        <v>459</v>
      </c>
      <c r="F49" s="26" t="s">
        <v>644</v>
      </c>
      <c r="G49" s="26"/>
      <c r="H49" s="210">
        <f>SUM(H50:H54)</f>
        <v>12332.2</v>
      </c>
      <c r="I49" s="210">
        <f>SUM(I50:I54)</f>
        <v>11322.1</v>
      </c>
    </row>
    <row r="50" spans="1:9" ht="12.75" customHeight="1">
      <c r="A50" s="244"/>
      <c r="B50" s="185" t="s">
        <v>627</v>
      </c>
      <c r="C50" s="25" t="s">
        <v>770</v>
      </c>
      <c r="D50" s="26" t="s">
        <v>189</v>
      </c>
      <c r="E50" s="26" t="s">
        <v>459</v>
      </c>
      <c r="F50" s="26" t="s">
        <v>644</v>
      </c>
      <c r="G50" s="26" t="s">
        <v>277</v>
      </c>
      <c r="H50" s="209">
        <v>6278.9</v>
      </c>
      <c r="I50" s="209">
        <v>6278.9</v>
      </c>
    </row>
    <row r="51" spans="1:9" ht="26.25" customHeight="1">
      <c r="A51" s="244"/>
      <c r="B51" s="185" t="s">
        <v>717</v>
      </c>
      <c r="C51" s="25" t="s">
        <v>770</v>
      </c>
      <c r="D51" s="26" t="s">
        <v>189</v>
      </c>
      <c r="E51" s="26" t="s">
        <v>459</v>
      </c>
      <c r="F51" s="26" t="s">
        <v>644</v>
      </c>
      <c r="G51" s="26" t="s">
        <v>95</v>
      </c>
      <c r="H51" s="210">
        <v>1.6</v>
      </c>
      <c r="I51" s="210">
        <v>1.6</v>
      </c>
    </row>
    <row r="52" spans="1:9" ht="25.5">
      <c r="A52" s="244"/>
      <c r="B52" s="185" t="s">
        <v>631</v>
      </c>
      <c r="C52" s="25" t="s">
        <v>770</v>
      </c>
      <c r="D52" s="26" t="s">
        <v>189</v>
      </c>
      <c r="E52" s="26" t="s">
        <v>459</v>
      </c>
      <c r="F52" s="26" t="s">
        <v>644</v>
      </c>
      <c r="G52" s="26" t="s">
        <v>710</v>
      </c>
      <c r="H52" s="210">
        <v>1143.6</v>
      </c>
      <c r="I52" s="210">
        <v>1143.6</v>
      </c>
    </row>
    <row r="53" spans="1:9" ht="26.25" customHeight="1">
      <c r="A53" s="244"/>
      <c r="B53" s="185" t="s">
        <v>834</v>
      </c>
      <c r="C53" s="25" t="s">
        <v>770</v>
      </c>
      <c r="D53" s="26" t="s">
        <v>189</v>
      </c>
      <c r="E53" s="26" t="s">
        <v>459</v>
      </c>
      <c r="F53" s="26" t="s">
        <v>644</v>
      </c>
      <c r="G53" s="26" t="s">
        <v>706</v>
      </c>
      <c r="H53" s="209">
        <v>4836.1</v>
      </c>
      <c r="I53" s="209">
        <v>3826</v>
      </c>
    </row>
    <row r="54" spans="1:9" ht="14.25" customHeight="1">
      <c r="A54" s="244"/>
      <c r="B54" s="185" t="s">
        <v>718</v>
      </c>
      <c r="C54" s="25" t="s">
        <v>770</v>
      </c>
      <c r="D54" s="26" t="s">
        <v>189</v>
      </c>
      <c r="E54" s="26" t="s">
        <v>459</v>
      </c>
      <c r="F54" s="26" t="s">
        <v>644</v>
      </c>
      <c r="G54" s="26" t="s">
        <v>711</v>
      </c>
      <c r="H54" s="209">
        <v>72</v>
      </c>
      <c r="I54" s="209">
        <v>72</v>
      </c>
    </row>
    <row r="55" spans="1:9" s="28" customFormat="1" ht="14.25" customHeight="1">
      <c r="A55" s="149"/>
      <c r="B55" s="86" t="s">
        <v>648</v>
      </c>
      <c r="C55" s="51" t="s">
        <v>770</v>
      </c>
      <c r="D55" s="52" t="s">
        <v>190</v>
      </c>
      <c r="E55" s="52"/>
      <c r="F55" s="52"/>
      <c r="G55" s="52"/>
      <c r="H55" s="212">
        <f aca="true" t="shared" si="3" ref="H55:I58">H56</f>
        <v>39.8</v>
      </c>
      <c r="I55" s="212">
        <f t="shared" si="3"/>
        <v>39.8</v>
      </c>
    </row>
    <row r="56" spans="1:9" s="115" customFormat="1" ht="12.75" customHeight="1">
      <c r="A56" s="247"/>
      <c r="B56" s="234" t="s">
        <v>196</v>
      </c>
      <c r="C56" s="53" t="s">
        <v>770</v>
      </c>
      <c r="D56" s="54" t="s">
        <v>190</v>
      </c>
      <c r="E56" s="54" t="s">
        <v>192</v>
      </c>
      <c r="F56" s="54"/>
      <c r="G56" s="54"/>
      <c r="H56" s="230">
        <f t="shared" si="3"/>
        <v>39.8</v>
      </c>
      <c r="I56" s="230">
        <f t="shared" si="3"/>
        <v>39.8</v>
      </c>
    </row>
    <row r="57" spans="1:9" s="220" customFormat="1" ht="27" customHeight="1">
      <c r="A57" s="248"/>
      <c r="B57" s="253" t="s">
        <v>728</v>
      </c>
      <c r="C57" s="23" t="s">
        <v>770</v>
      </c>
      <c r="D57" s="24" t="s">
        <v>190</v>
      </c>
      <c r="E57" s="24" t="s">
        <v>192</v>
      </c>
      <c r="F57" s="24" t="s">
        <v>649</v>
      </c>
      <c r="G57" s="24"/>
      <c r="H57" s="224">
        <f t="shared" si="3"/>
        <v>39.8</v>
      </c>
      <c r="I57" s="224">
        <f t="shared" si="3"/>
        <v>39.8</v>
      </c>
    </row>
    <row r="58" spans="1:9" ht="27" customHeight="1">
      <c r="A58" s="244"/>
      <c r="B58" s="185" t="s">
        <v>727</v>
      </c>
      <c r="C58" s="25" t="s">
        <v>770</v>
      </c>
      <c r="D58" s="26" t="s">
        <v>190</v>
      </c>
      <c r="E58" s="26" t="s">
        <v>192</v>
      </c>
      <c r="F58" s="26" t="s">
        <v>650</v>
      </c>
      <c r="G58" s="26"/>
      <c r="H58" s="210">
        <f t="shared" si="3"/>
        <v>39.8</v>
      </c>
      <c r="I58" s="210">
        <f t="shared" si="3"/>
        <v>39.8</v>
      </c>
    </row>
    <row r="59" spans="1:9" ht="27.75" customHeight="1">
      <c r="A59" s="244"/>
      <c r="B59" s="185" t="s">
        <v>834</v>
      </c>
      <c r="C59" s="25" t="s">
        <v>770</v>
      </c>
      <c r="D59" s="26" t="s">
        <v>190</v>
      </c>
      <c r="E59" s="26" t="s">
        <v>192</v>
      </c>
      <c r="F59" s="26" t="s">
        <v>650</v>
      </c>
      <c r="G59" s="26" t="s">
        <v>706</v>
      </c>
      <c r="H59" s="210">
        <v>39.8</v>
      </c>
      <c r="I59" s="210">
        <v>39.8</v>
      </c>
    </row>
    <row r="60" spans="1:9" s="28" customFormat="1" ht="24.75" customHeight="1">
      <c r="A60" s="149"/>
      <c r="B60" s="67" t="s">
        <v>729</v>
      </c>
      <c r="C60" s="51" t="s">
        <v>770</v>
      </c>
      <c r="D60" s="52" t="s">
        <v>191</v>
      </c>
      <c r="E60" s="52"/>
      <c r="F60" s="52"/>
      <c r="G60" s="52"/>
      <c r="H60" s="212">
        <f aca="true" t="shared" si="4" ref="H60:I63">H61</f>
        <v>322.2</v>
      </c>
      <c r="I60" s="212">
        <f t="shared" si="4"/>
        <v>291</v>
      </c>
    </row>
    <row r="61" spans="1:9" s="115" customFormat="1" ht="39" customHeight="1">
      <c r="A61" s="247"/>
      <c r="B61" s="229" t="s">
        <v>730</v>
      </c>
      <c r="C61" s="53" t="s">
        <v>770</v>
      </c>
      <c r="D61" s="54" t="s">
        <v>191</v>
      </c>
      <c r="E61" s="54" t="s">
        <v>161</v>
      </c>
      <c r="F61" s="53"/>
      <c r="G61" s="54"/>
      <c r="H61" s="228">
        <f t="shared" si="4"/>
        <v>322.2</v>
      </c>
      <c r="I61" s="228">
        <f t="shared" si="4"/>
        <v>291</v>
      </c>
    </row>
    <row r="62" spans="1:9" s="220" customFormat="1" ht="27.75" customHeight="1">
      <c r="A62" s="248"/>
      <c r="B62" s="225" t="s">
        <v>731</v>
      </c>
      <c r="C62" s="23" t="s">
        <v>770</v>
      </c>
      <c r="D62" s="24" t="s">
        <v>191</v>
      </c>
      <c r="E62" s="24" t="s">
        <v>161</v>
      </c>
      <c r="F62" s="24" t="s">
        <v>654</v>
      </c>
      <c r="G62" s="24"/>
      <c r="H62" s="224">
        <f t="shared" si="4"/>
        <v>322.2</v>
      </c>
      <c r="I62" s="224">
        <f t="shared" si="4"/>
        <v>291</v>
      </c>
    </row>
    <row r="63" spans="1:9" ht="40.5" customHeight="1">
      <c r="A63" s="244"/>
      <c r="B63" s="185" t="s">
        <v>732</v>
      </c>
      <c r="C63" s="25" t="s">
        <v>770</v>
      </c>
      <c r="D63" s="26" t="s">
        <v>191</v>
      </c>
      <c r="E63" s="26" t="s">
        <v>161</v>
      </c>
      <c r="F63" s="26" t="s">
        <v>655</v>
      </c>
      <c r="G63" s="26"/>
      <c r="H63" s="209">
        <f t="shared" si="4"/>
        <v>322.2</v>
      </c>
      <c r="I63" s="209">
        <f t="shared" si="4"/>
        <v>291</v>
      </c>
    </row>
    <row r="64" spans="1:9" ht="25.5" customHeight="1">
      <c r="A64" s="244"/>
      <c r="B64" s="185" t="s">
        <v>834</v>
      </c>
      <c r="C64" s="25" t="s">
        <v>770</v>
      </c>
      <c r="D64" s="26" t="s">
        <v>191</v>
      </c>
      <c r="E64" s="26" t="s">
        <v>161</v>
      </c>
      <c r="F64" s="26" t="s">
        <v>655</v>
      </c>
      <c r="G64" s="26" t="s">
        <v>706</v>
      </c>
      <c r="H64" s="210">
        <v>322.2</v>
      </c>
      <c r="I64" s="210">
        <v>291</v>
      </c>
    </row>
    <row r="65" spans="1:9" s="28" customFormat="1" ht="12.75">
      <c r="A65" s="149"/>
      <c r="B65" s="86" t="s">
        <v>656</v>
      </c>
      <c r="C65" s="51" t="s">
        <v>770</v>
      </c>
      <c r="D65" s="52" t="s">
        <v>192</v>
      </c>
      <c r="E65" s="52"/>
      <c r="F65" s="52"/>
      <c r="G65" s="52"/>
      <c r="H65" s="206">
        <f>H66+H73+H78</f>
        <v>3557.8</v>
      </c>
      <c r="I65" s="206">
        <f>I66+I73+I78</f>
        <v>526.8</v>
      </c>
    </row>
    <row r="66" spans="1:9" s="115" customFormat="1" ht="13.5" customHeight="1">
      <c r="A66" s="247"/>
      <c r="B66" s="234" t="s">
        <v>657</v>
      </c>
      <c r="C66" s="53" t="s">
        <v>770</v>
      </c>
      <c r="D66" s="54" t="s">
        <v>192</v>
      </c>
      <c r="E66" s="54" t="s">
        <v>161</v>
      </c>
      <c r="F66" s="54"/>
      <c r="G66" s="54"/>
      <c r="H66" s="228">
        <f>H67+H70</f>
        <v>931</v>
      </c>
      <c r="I66" s="228">
        <f>I67+I70</f>
        <v>0</v>
      </c>
    </row>
    <row r="67" spans="1:9" s="220" customFormat="1" ht="12.75">
      <c r="A67" s="248"/>
      <c r="B67" s="82" t="s">
        <v>658</v>
      </c>
      <c r="C67" s="23" t="s">
        <v>770</v>
      </c>
      <c r="D67" s="24" t="s">
        <v>192</v>
      </c>
      <c r="E67" s="24" t="s">
        <v>161</v>
      </c>
      <c r="F67" s="24" t="s">
        <v>659</v>
      </c>
      <c r="G67" s="24"/>
      <c r="H67" s="224">
        <f>H68</f>
        <v>0</v>
      </c>
      <c r="I67" s="224">
        <f>I68</f>
        <v>0</v>
      </c>
    </row>
    <row r="68" spans="1:9" ht="39" customHeight="1">
      <c r="A68" s="244"/>
      <c r="B68" s="183" t="s">
        <v>733</v>
      </c>
      <c r="C68" s="25" t="s">
        <v>770</v>
      </c>
      <c r="D68" s="26" t="s">
        <v>192</v>
      </c>
      <c r="E68" s="26" t="s">
        <v>161</v>
      </c>
      <c r="F68" s="26" t="s">
        <v>660</v>
      </c>
      <c r="G68" s="26"/>
      <c r="H68" s="209">
        <f>H69</f>
        <v>0</v>
      </c>
      <c r="I68" s="209">
        <f>I69</f>
        <v>0</v>
      </c>
    </row>
    <row r="69" spans="1:9" ht="25.5" customHeight="1">
      <c r="A69" s="244"/>
      <c r="B69" s="185" t="s">
        <v>834</v>
      </c>
      <c r="C69" s="25" t="s">
        <v>770</v>
      </c>
      <c r="D69" s="26" t="s">
        <v>192</v>
      </c>
      <c r="E69" s="26" t="s">
        <v>161</v>
      </c>
      <c r="F69" s="26" t="s">
        <v>660</v>
      </c>
      <c r="G69" s="26" t="s">
        <v>706</v>
      </c>
      <c r="H69" s="210">
        <v>0</v>
      </c>
      <c r="I69" s="210">
        <v>0</v>
      </c>
    </row>
    <row r="70" spans="1:9" s="220" customFormat="1" ht="12.75" customHeight="1">
      <c r="A70" s="248"/>
      <c r="B70" s="225" t="s">
        <v>726</v>
      </c>
      <c r="C70" s="23" t="s">
        <v>770</v>
      </c>
      <c r="D70" s="24" t="s">
        <v>192</v>
      </c>
      <c r="E70" s="24" t="s">
        <v>161</v>
      </c>
      <c r="F70" s="23" t="s">
        <v>645</v>
      </c>
      <c r="G70" s="24"/>
      <c r="H70" s="224">
        <f>H71</f>
        <v>931</v>
      </c>
      <c r="I70" s="224">
        <f>I71</f>
        <v>0</v>
      </c>
    </row>
    <row r="71" spans="1:9" ht="54" customHeight="1">
      <c r="A71" s="244"/>
      <c r="B71" s="185" t="s">
        <v>661</v>
      </c>
      <c r="C71" s="25" t="s">
        <v>770</v>
      </c>
      <c r="D71" s="26" t="s">
        <v>192</v>
      </c>
      <c r="E71" s="26" t="s">
        <v>161</v>
      </c>
      <c r="F71" s="25" t="s">
        <v>667</v>
      </c>
      <c r="G71" s="26"/>
      <c r="H71" s="210">
        <f>H72</f>
        <v>931</v>
      </c>
      <c r="I71" s="210">
        <f>I72</f>
        <v>0</v>
      </c>
    </row>
    <row r="72" spans="1:9" ht="25.5" customHeight="1">
      <c r="A72" s="244"/>
      <c r="B72" s="185" t="s">
        <v>834</v>
      </c>
      <c r="C72" s="25" t="s">
        <v>770</v>
      </c>
      <c r="D72" s="26" t="s">
        <v>192</v>
      </c>
      <c r="E72" s="26" t="s">
        <v>161</v>
      </c>
      <c r="F72" s="26" t="s">
        <v>667</v>
      </c>
      <c r="G72" s="26" t="s">
        <v>706</v>
      </c>
      <c r="H72" s="210">
        <v>931</v>
      </c>
      <c r="I72" s="210">
        <v>0</v>
      </c>
    </row>
    <row r="73" spans="1:9" s="115" customFormat="1" ht="13.5">
      <c r="A73" s="247"/>
      <c r="B73" s="254" t="s">
        <v>734</v>
      </c>
      <c r="C73" s="53" t="s">
        <v>770</v>
      </c>
      <c r="D73" s="54" t="s">
        <v>192</v>
      </c>
      <c r="E73" s="54" t="s">
        <v>195</v>
      </c>
      <c r="F73" s="54"/>
      <c r="G73" s="54"/>
      <c r="H73" s="230">
        <f>H74</f>
        <v>476.8</v>
      </c>
      <c r="I73" s="230">
        <f>I74</f>
        <v>376.8</v>
      </c>
    </row>
    <row r="74" spans="1:9" s="220" customFormat="1" ht="12.75">
      <c r="A74" s="248"/>
      <c r="B74" s="82" t="s">
        <v>62</v>
      </c>
      <c r="C74" s="23" t="s">
        <v>770</v>
      </c>
      <c r="D74" s="24" t="s">
        <v>192</v>
      </c>
      <c r="E74" s="24" t="s">
        <v>195</v>
      </c>
      <c r="F74" s="24" t="s">
        <v>662</v>
      </c>
      <c r="G74" s="24"/>
      <c r="H74" s="224">
        <f>H75</f>
        <v>476.8</v>
      </c>
      <c r="I74" s="224">
        <f>I75</f>
        <v>376.8</v>
      </c>
    </row>
    <row r="75" spans="1:9" ht="12.75" customHeight="1">
      <c r="A75" s="244"/>
      <c r="B75" s="84" t="s">
        <v>63</v>
      </c>
      <c r="C75" s="25" t="s">
        <v>770</v>
      </c>
      <c r="D75" s="26" t="s">
        <v>192</v>
      </c>
      <c r="E75" s="26" t="s">
        <v>195</v>
      </c>
      <c r="F75" s="26" t="s">
        <v>663</v>
      </c>
      <c r="G75" s="26"/>
      <c r="H75" s="210">
        <f>H76+H77</f>
        <v>476.8</v>
      </c>
      <c r="I75" s="210">
        <f>I76+I77</f>
        <v>376.8</v>
      </c>
    </row>
    <row r="76" spans="1:9" ht="25.5">
      <c r="A76" s="244"/>
      <c r="B76" s="185" t="s">
        <v>631</v>
      </c>
      <c r="C76" s="25" t="s">
        <v>770</v>
      </c>
      <c r="D76" s="26" t="s">
        <v>192</v>
      </c>
      <c r="E76" s="26" t="s">
        <v>195</v>
      </c>
      <c r="F76" s="26" t="s">
        <v>663</v>
      </c>
      <c r="G76" s="26" t="s">
        <v>710</v>
      </c>
      <c r="H76" s="210">
        <v>296.8</v>
      </c>
      <c r="I76" s="210">
        <v>196.8</v>
      </c>
    </row>
    <row r="77" spans="1:9" ht="26.25" customHeight="1">
      <c r="A77" s="244"/>
      <c r="B77" s="185" t="s">
        <v>834</v>
      </c>
      <c r="C77" s="25" t="s">
        <v>770</v>
      </c>
      <c r="D77" s="26" t="s">
        <v>192</v>
      </c>
      <c r="E77" s="26" t="s">
        <v>195</v>
      </c>
      <c r="F77" s="26" t="s">
        <v>663</v>
      </c>
      <c r="G77" s="26" t="s">
        <v>706</v>
      </c>
      <c r="H77" s="209">
        <v>180</v>
      </c>
      <c r="I77" s="209">
        <v>180</v>
      </c>
    </row>
    <row r="78" spans="1:9" s="115" customFormat="1" ht="13.5" customHeight="1">
      <c r="A78" s="247"/>
      <c r="B78" s="229" t="s">
        <v>735</v>
      </c>
      <c r="C78" s="51" t="s">
        <v>770</v>
      </c>
      <c r="D78" s="54" t="s">
        <v>192</v>
      </c>
      <c r="E78" s="54" t="s">
        <v>94</v>
      </c>
      <c r="F78" s="54"/>
      <c r="G78" s="54"/>
      <c r="H78" s="230">
        <f>H79+H82</f>
        <v>2150</v>
      </c>
      <c r="I78" s="230">
        <f>I79+I82</f>
        <v>150</v>
      </c>
    </row>
    <row r="79" spans="1:9" s="220" customFormat="1" ht="27" customHeight="1">
      <c r="A79" s="248"/>
      <c r="B79" s="225" t="s">
        <v>736</v>
      </c>
      <c r="C79" s="23" t="s">
        <v>770</v>
      </c>
      <c r="D79" s="24" t="s">
        <v>192</v>
      </c>
      <c r="E79" s="24" t="s">
        <v>94</v>
      </c>
      <c r="F79" s="24" t="s">
        <v>664</v>
      </c>
      <c r="G79" s="24"/>
      <c r="H79" s="224">
        <f>H80</f>
        <v>2000</v>
      </c>
      <c r="I79" s="224">
        <f>I80</f>
        <v>0</v>
      </c>
    </row>
    <row r="80" spans="1:9" ht="13.5" customHeight="1">
      <c r="A80" s="244"/>
      <c r="B80" s="185" t="s">
        <v>737</v>
      </c>
      <c r="C80" s="25" t="s">
        <v>770</v>
      </c>
      <c r="D80" s="26" t="s">
        <v>192</v>
      </c>
      <c r="E80" s="26" t="s">
        <v>94</v>
      </c>
      <c r="F80" s="26" t="s">
        <v>665</v>
      </c>
      <c r="G80" s="26"/>
      <c r="H80" s="209">
        <f>H81</f>
        <v>2000</v>
      </c>
      <c r="I80" s="209">
        <f>I81</f>
        <v>0</v>
      </c>
    </row>
    <row r="81" spans="1:9" ht="26.25" customHeight="1">
      <c r="A81" s="244"/>
      <c r="B81" s="185" t="s">
        <v>834</v>
      </c>
      <c r="C81" s="25" t="s">
        <v>770</v>
      </c>
      <c r="D81" s="26" t="s">
        <v>192</v>
      </c>
      <c r="E81" s="26" t="s">
        <v>94</v>
      </c>
      <c r="F81" s="26" t="s">
        <v>665</v>
      </c>
      <c r="G81" s="26" t="s">
        <v>706</v>
      </c>
      <c r="H81" s="209">
        <v>2000</v>
      </c>
      <c r="I81" s="209">
        <v>0</v>
      </c>
    </row>
    <row r="82" spans="1:9" s="220" customFormat="1" ht="12.75" customHeight="1">
      <c r="A82" s="248"/>
      <c r="B82" s="225" t="s">
        <v>726</v>
      </c>
      <c r="C82" s="23" t="s">
        <v>770</v>
      </c>
      <c r="D82" s="24" t="s">
        <v>192</v>
      </c>
      <c r="E82" s="24" t="s">
        <v>94</v>
      </c>
      <c r="F82" s="23" t="s">
        <v>645</v>
      </c>
      <c r="G82" s="24"/>
      <c r="H82" s="224">
        <f>H83+H85</f>
        <v>150</v>
      </c>
      <c r="I82" s="224">
        <f>I83+I85</f>
        <v>150</v>
      </c>
    </row>
    <row r="83" spans="1:9" ht="54" customHeight="1">
      <c r="A83" s="244"/>
      <c r="B83" s="185" t="s">
        <v>666</v>
      </c>
      <c r="C83" s="25" t="s">
        <v>770</v>
      </c>
      <c r="D83" s="26" t="s">
        <v>192</v>
      </c>
      <c r="E83" s="26" t="s">
        <v>94</v>
      </c>
      <c r="F83" s="25" t="s">
        <v>738</v>
      </c>
      <c r="G83" s="26"/>
      <c r="H83" s="210">
        <f>H84</f>
        <v>150</v>
      </c>
      <c r="I83" s="210">
        <f>I84</f>
        <v>150</v>
      </c>
    </row>
    <row r="84" spans="1:9" ht="25.5" customHeight="1">
      <c r="A84" s="244"/>
      <c r="B84" s="185" t="s">
        <v>834</v>
      </c>
      <c r="C84" s="25" t="s">
        <v>770</v>
      </c>
      <c r="D84" s="26" t="s">
        <v>192</v>
      </c>
      <c r="E84" s="26" t="s">
        <v>94</v>
      </c>
      <c r="F84" s="26" t="s">
        <v>738</v>
      </c>
      <c r="G84" s="26" t="s">
        <v>706</v>
      </c>
      <c r="H84" s="210">
        <v>150</v>
      </c>
      <c r="I84" s="210">
        <v>150</v>
      </c>
    </row>
    <row r="85" spans="1:9" ht="37.5" customHeight="1">
      <c r="A85" s="244"/>
      <c r="B85" s="185" t="s">
        <v>739</v>
      </c>
      <c r="C85" s="25" t="s">
        <v>770</v>
      </c>
      <c r="D85" s="26" t="s">
        <v>192</v>
      </c>
      <c r="E85" s="26" t="s">
        <v>94</v>
      </c>
      <c r="F85" s="26" t="s">
        <v>740</v>
      </c>
      <c r="G85" s="26"/>
      <c r="H85" s="209">
        <f>H86</f>
        <v>0</v>
      </c>
      <c r="I85" s="209">
        <f>I86</f>
        <v>0</v>
      </c>
    </row>
    <row r="86" spans="1:9" ht="25.5" customHeight="1">
      <c r="A86" s="244"/>
      <c r="B86" s="185" t="s">
        <v>834</v>
      </c>
      <c r="C86" s="25" t="s">
        <v>770</v>
      </c>
      <c r="D86" s="26" t="s">
        <v>192</v>
      </c>
      <c r="E86" s="26" t="s">
        <v>94</v>
      </c>
      <c r="F86" s="26" t="s">
        <v>740</v>
      </c>
      <c r="G86" s="26" t="s">
        <v>706</v>
      </c>
      <c r="H86" s="210">
        <v>0</v>
      </c>
      <c r="I86" s="210">
        <v>0</v>
      </c>
    </row>
    <row r="87" spans="1:9" s="28" customFormat="1" ht="13.5" customHeight="1">
      <c r="A87" s="149"/>
      <c r="B87" s="67" t="s">
        <v>433</v>
      </c>
      <c r="C87" s="51" t="s">
        <v>770</v>
      </c>
      <c r="D87" s="52" t="s">
        <v>194</v>
      </c>
      <c r="E87" s="52"/>
      <c r="F87" s="52"/>
      <c r="G87" s="52"/>
      <c r="H87" s="206">
        <f aca="true" t="shared" si="5" ref="H87:I90">H88</f>
        <v>283</v>
      </c>
      <c r="I87" s="206">
        <f t="shared" si="5"/>
        <v>283</v>
      </c>
    </row>
    <row r="88" spans="1:9" s="115" customFormat="1" ht="13.5" customHeight="1">
      <c r="A88" s="247"/>
      <c r="B88" s="229" t="s">
        <v>741</v>
      </c>
      <c r="C88" s="53" t="s">
        <v>770</v>
      </c>
      <c r="D88" s="54" t="s">
        <v>194</v>
      </c>
      <c r="E88" s="54" t="s">
        <v>194</v>
      </c>
      <c r="F88" s="54"/>
      <c r="G88" s="54"/>
      <c r="H88" s="230">
        <f t="shared" si="5"/>
        <v>283</v>
      </c>
      <c r="I88" s="230">
        <f t="shared" si="5"/>
        <v>283</v>
      </c>
    </row>
    <row r="89" spans="1:9" s="220" customFormat="1" ht="12.75" customHeight="1">
      <c r="A89" s="248"/>
      <c r="B89" s="225" t="s">
        <v>742</v>
      </c>
      <c r="C89" s="23" t="s">
        <v>770</v>
      </c>
      <c r="D89" s="24" t="s">
        <v>194</v>
      </c>
      <c r="E89" s="24" t="s">
        <v>194</v>
      </c>
      <c r="F89" s="24" t="s">
        <v>529</v>
      </c>
      <c r="G89" s="24"/>
      <c r="H89" s="224">
        <f t="shared" si="5"/>
        <v>283</v>
      </c>
      <c r="I89" s="224">
        <f t="shared" si="5"/>
        <v>283</v>
      </c>
    </row>
    <row r="90" spans="1:9" ht="13.5" customHeight="1">
      <c r="A90" s="244"/>
      <c r="B90" s="185" t="s">
        <v>743</v>
      </c>
      <c r="C90" s="25" t="s">
        <v>770</v>
      </c>
      <c r="D90" s="26" t="s">
        <v>194</v>
      </c>
      <c r="E90" s="26" t="s">
        <v>194</v>
      </c>
      <c r="F90" s="25" t="s">
        <v>668</v>
      </c>
      <c r="G90" s="26"/>
      <c r="H90" s="209">
        <f t="shared" si="5"/>
        <v>283</v>
      </c>
      <c r="I90" s="209">
        <f t="shared" si="5"/>
        <v>283</v>
      </c>
    </row>
    <row r="91" spans="1:9" ht="25.5" customHeight="1">
      <c r="A91" s="244"/>
      <c r="B91" s="185" t="s">
        <v>834</v>
      </c>
      <c r="C91" s="25" t="s">
        <v>770</v>
      </c>
      <c r="D91" s="26" t="s">
        <v>194</v>
      </c>
      <c r="E91" s="26" t="s">
        <v>194</v>
      </c>
      <c r="F91" s="26" t="s">
        <v>668</v>
      </c>
      <c r="G91" s="26" t="s">
        <v>706</v>
      </c>
      <c r="H91" s="210">
        <v>283</v>
      </c>
      <c r="I91" s="210">
        <v>283</v>
      </c>
    </row>
    <row r="92" spans="1:9" s="28" customFormat="1" ht="13.5" customHeight="1">
      <c r="A92" s="149"/>
      <c r="B92" s="67" t="s">
        <v>99</v>
      </c>
      <c r="C92" s="51" t="s">
        <v>770</v>
      </c>
      <c r="D92" s="52" t="s">
        <v>195</v>
      </c>
      <c r="E92" s="52"/>
      <c r="F92" s="51"/>
      <c r="G92" s="52"/>
      <c r="H92" s="206">
        <f>H93+H98+H106</f>
        <v>1976.9</v>
      </c>
      <c r="I92" s="206">
        <f>I93+I98+I106</f>
        <v>1976.9</v>
      </c>
    </row>
    <row r="93" spans="1:9" s="115" customFormat="1" ht="13.5">
      <c r="A93" s="247"/>
      <c r="B93" s="256" t="s">
        <v>170</v>
      </c>
      <c r="C93" s="53" t="s">
        <v>770</v>
      </c>
      <c r="D93" s="54" t="s">
        <v>195</v>
      </c>
      <c r="E93" s="54" t="s">
        <v>189</v>
      </c>
      <c r="F93" s="54"/>
      <c r="G93" s="54"/>
      <c r="H93" s="228">
        <f>H94</f>
        <v>527.7</v>
      </c>
      <c r="I93" s="228">
        <f>I94</f>
        <v>527.7</v>
      </c>
    </row>
    <row r="94" spans="1:9" s="220" customFormat="1" ht="28.5" customHeight="1">
      <c r="A94" s="248"/>
      <c r="B94" s="255" t="s">
        <v>744</v>
      </c>
      <c r="C94" s="23" t="s">
        <v>770</v>
      </c>
      <c r="D94" s="24" t="s">
        <v>195</v>
      </c>
      <c r="E94" s="24" t="s">
        <v>189</v>
      </c>
      <c r="F94" s="24" t="s">
        <v>669</v>
      </c>
      <c r="G94" s="24"/>
      <c r="H94" s="227">
        <f>H95</f>
        <v>527.7</v>
      </c>
      <c r="I94" s="227">
        <f>I95</f>
        <v>527.7</v>
      </c>
    </row>
    <row r="95" spans="1:9" ht="13.5" customHeight="1">
      <c r="A95" s="244"/>
      <c r="B95" s="55" t="s">
        <v>745</v>
      </c>
      <c r="C95" s="25" t="s">
        <v>770</v>
      </c>
      <c r="D95" s="26" t="s">
        <v>195</v>
      </c>
      <c r="E95" s="26" t="s">
        <v>189</v>
      </c>
      <c r="F95" s="26" t="s">
        <v>670</v>
      </c>
      <c r="G95" s="26"/>
      <c r="H95" s="210">
        <f>SUM(H96:H97)</f>
        <v>527.7</v>
      </c>
      <c r="I95" s="210">
        <f>SUM(I96:I97)</f>
        <v>527.7</v>
      </c>
    </row>
    <row r="96" spans="1:9" ht="25.5" customHeight="1">
      <c r="A96" s="244"/>
      <c r="B96" s="185" t="s">
        <v>834</v>
      </c>
      <c r="C96" s="25" t="s">
        <v>770</v>
      </c>
      <c r="D96" s="26" t="s">
        <v>195</v>
      </c>
      <c r="E96" s="26" t="s">
        <v>189</v>
      </c>
      <c r="F96" s="26" t="s">
        <v>670</v>
      </c>
      <c r="G96" s="26" t="s">
        <v>706</v>
      </c>
      <c r="H96" s="210">
        <v>2.7</v>
      </c>
      <c r="I96" s="210">
        <v>2.7</v>
      </c>
    </row>
    <row r="97" spans="1:9" ht="26.25" customHeight="1">
      <c r="A97" s="244"/>
      <c r="B97" s="194" t="s">
        <v>746</v>
      </c>
      <c r="C97" s="25" t="s">
        <v>770</v>
      </c>
      <c r="D97" s="26" t="s">
        <v>195</v>
      </c>
      <c r="E97" s="26" t="s">
        <v>189</v>
      </c>
      <c r="F97" s="26" t="s">
        <v>670</v>
      </c>
      <c r="G97" s="26" t="s">
        <v>747</v>
      </c>
      <c r="H97" s="209">
        <v>525</v>
      </c>
      <c r="I97" s="209">
        <v>525</v>
      </c>
    </row>
    <row r="98" spans="1:9" s="115" customFormat="1" ht="13.5" customHeight="1">
      <c r="A98" s="247"/>
      <c r="B98" s="234" t="s">
        <v>671</v>
      </c>
      <c r="C98" s="53" t="s">
        <v>770</v>
      </c>
      <c r="D98" s="54" t="s">
        <v>195</v>
      </c>
      <c r="E98" s="54" t="s">
        <v>191</v>
      </c>
      <c r="F98" s="54"/>
      <c r="G98" s="54"/>
      <c r="H98" s="230">
        <f>H99+H103</f>
        <v>155</v>
      </c>
      <c r="I98" s="230">
        <f>I99+I103</f>
        <v>155</v>
      </c>
    </row>
    <row r="99" spans="1:9" s="220" customFormat="1" ht="12.75">
      <c r="A99" s="248"/>
      <c r="B99" s="82" t="s">
        <v>672</v>
      </c>
      <c r="C99" s="23" t="s">
        <v>770</v>
      </c>
      <c r="D99" s="24" t="s">
        <v>195</v>
      </c>
      <c r="E99" s="24" t="s">
        <v>191</v>
      </c>
      <c r="F99" s="24" t="s">
        <v>673</v>
      </c>
      <c r="G99" s="24"/>
      <c r="H99" s="227">
        <f aca="true" t="shared" si="6" ref="H99:I101">H100</f>
        <v>5</v>
      </c>
      <c r="I99" s="227">
        <f t="shared" si="6"/>
        <v>5</v>
      </c>
    </row>
    <row r="100" spans="1:9" ht="13.5" customHeight="1">
      <c r="A100" s="244"/>
      <c r="B100" s="183" t="s">
        <v>748</v>
      </c>
      <c r="C100" s="25" t="s">
        <v>770</v>
      </c>
      <c r="D100" s="26" t="s">
        <v>195</v>
      </c>
      <c r="E100" s="26" t="s">
        <v>191</v>
      </c>
      <c r="F100" s="26" t="s">
        <v>674</v>
      </c>
      <c r="G100" s="26"/>
      <c r="H100" s="210">
        <f t="shared" si="6"/>
        <v>5</v>
      </c>
      <c r="I100" s="210">
        <f t="shared" si="6"/>
        <v>5</v>
      </c>
    </row>
    <row r="101" spans="1:9" ht="12.75">
      <c r="A101" s="244"/>
      <c r="B101" s="185" t="s">
        <v>675</v>
      </c>
      <c r="C101" s="25" t="s">
        <v>770</v>
      </c>
      <c r="D101" s="26" t="s">
        <v>195</v>
      </c>
      <c r="E101" s="26" t="s">
        <v>191</v>
      </c>
      <c r="F101" s="25" t="s">
        <v>676</v>
      </c>
      <c r="G101" s="26"/>
      <c r="H101" s="209">
        <f t="shared" si="6"/>
        <v>5</v>
      </c>
      <c r="I101" s="209">
        <f t="shared" si="6"/>
        <v>5</v>
      </c>
    </row>
    <row r="102" spans="1:9" ht="24" customHeight="1">
      <c r="A102" s="244"/>
      <c r="B102" s="195" t="s">
        <v>750</v>
      </c>
      <c r="C102" s="25" t="s">
        <v>770</v>
      </c>
      <c r="D102" s="26" t="s">
        <v>195</v>
      </c>
      <c r="E102" s="26" t="s">
        <v>191</v>
      </c>
      <c r="F102" s="25" t="s">
        <v>676</v>
      </c>
      <c r="G102" s="26" t="s">
        <v>751</v>
      </c>
      <c r="H102" s="209">
        <v>5</v>
      </c>
      <c r="I102" s="209">
        <v>5</v>
      </c>
    </row>
    <row r="103" spans="1:9" s="220" customFormat="1" ht="12.75" customHeight="1">
      <c r="A103" s="248"/>
      <c r="B103" s="225" t="s">
        <v>726</v>
      </c>
      <c r="C103" s="23" t="s">
        <v>770</v>
      </c>
      <c r="D103" s="24" t="s">
        <v>195</v>
      </c>
      <c r="E103" s="24" t="s">
        <v>191</v>
      </c>
      <c r="F103" s="23" t="s">
        <v>645</v>
      </c>
      <c r="G103" s="24"/>
      <c r="H103" s="224">
        <f>H104</f>
        <v>150</v>
      </c>
      <c r="I103" s="224">
        <f>I104</f>
        <v>150</v>
      </c>
    </row>
    <row r="104" spans="1:9" ht="26.25" customHeight="1">
      <c r="A104" s="244"/>
      <c r="B104" s="185" t="s">
        <v>677</v>
      </c>
      <c r="C104" s="25" t="s">
        <v>770</v>
      </c>
      <c r="D104" s="26" t="s">
        <v>195</v>
      </c>
      <c r="E104" s="26" t="s">
        <v>191</v>
      </c>
      <c r="F104" s="26" t="s">
        <v>685</v>
      </c>
      <c r="G104" s="26"/>
      <c r="H104" s="209">
        <f>H105</f>
        <v>150</v>
      </c>
      <c r="I104" s="209">
        <f>I105</f>
        <v>150</v>
      </c>
    </row>
    <row r="105" spans="1:9" ht="15" customHeight="1">
      <c r="A105" s="244"/>
      <c r="B105" s="194" t="s">
        <v>755</v>
      </c>
      <c r="C105" s="25" t="s">
        <v>770</v>
      </c>
      <c r="D105" s="26" t="s">
        <v>195</v>
      </c>
      <c r="E105" s="26" t="s">
        <v>191</v>
      </c>
      <c r="F105" s="26" t="s">
        <v>685</v>
      </c>
      <c r="G105" s="26" t="s">
        <v>707</v>
      </c>
      <c r="H105" s="210">
        <v>150</v>
      </c>
      <c r="I105" s="210">
        <v>150</v>
      </c>
    </row>
    <row r="106" spans="1:9" s="115" customFormat="1" ht="15" customHeight="1">
      <c r="A106" s="247"/>
      <c r="B106" s="254" t="s">
        <v>431</v>
      </c>
      <c r="C106" s="53" t="s">
        <v>770</v>
      </c>
      <c r="D106" s="54" t="s">
        <v>195</v>
      </c>
      <c r="E106" s="54" t="s">
        <v>169</v>
      </c>
      <c r="F106" s="54"/>
      <c r="G106" s="54"/>
      <c r="H106" s="228">
        <f aca="true" t="shared" si="7" ref="H106:I108">H107</f>
        <v>1294.2</v>
      </c>
      <c r="I106" s="228">
        <f t="shared" si="7"/>
        <v>1294.2</v>
      </c>
    </row>
    <row r="107" spans="1:9" s="220" customFormat="1" ht="24.75" customHeight="1">
      <c r="A107" s="248"/>
      <c r="B107" s="255" t="s">
        <v>756</v>
      </c>
      <c r="C107" s="23" t="s">
        <v>770</v>
      </c>
      <c r="D107" s="24" t="s">
        <v>195</v>
      </c>
      <c r="E107" s="24" t="s">
        <v>169</v>
      </c>
      <c r="F107" s="23" t="s">
        <v>679</v>
      </c>
      <c r="G107" s="24"/>
      <c r="H107" s="224">
        <f t="shared" si="7"/>
        <v>1294.2</v>
      </c>
      <c r="I107" s="224">
        <f t="shared" si="7"/>
        <v>1294.2</v>
      </c>
    </row>
    <row r="108" spans="1:9" ht="24.75" customHeight="1">
      <c r="A108" s="244"/>
      <c r="B108" s="55" t="s">
        <v>757</v>
      </c>
      <c r="C108" s="25" t="s">
        <v>770</v>
      </c>
      <c r="D108" s="26" t="s">
        <v>195</v>
      </c>
      <c r="E108" s="26" t="s">
        <v>169</v>
      </c>
      <c r="F108" s="25" t="s">
        <v>680</v>
      </c>
      <c r="G108" s="26"/>
      <c r="H108" s="209">
        <f t="shared" si="7"/>
        <v>1294.2</v>
      </c>
      <c r="I108" s="209">
        <f t="shared" si="7"/>
        <v>1294.2</v>
      </c>
    </row>
    <row r="109" spans="1:9" ht="26.25" customHeight="1">
      <c r="A109" s="244"/>
      <c r="B109" s="195" t="s">
        <v>838</v>
      </c>
      <c r="C109" s="25" t="s">
        <v>770</v>
      </c>
      <c r="D109" s="26" t="s">
        <v>195</v>
      </c>
      <c r="E109" s="26" t="s">
        <v>169</v>
      </c>
      <c r="F109" s="25" t="s">
        <v>680</v>
      </c>
      <c r="G109" s="26" t="s">
        <v>758</v>
      </c>
      <c r="H109" s="209">
        <v>1294.2</v>
      </c>
      <c r="I109" s="209">
        <v>1294.2</v>
      </c>
    </row>
    <row r="110" spans="1:9" s="28" customFormat="1" ht="12.75">
      <c r="A110" s="149"/>
      <c r="B110" s="86" t="s">
        <v>681</v>
      </c>
      <c r="C110" s="51" t="s">
        <v>770</v>
      </c>
      <c r="D110" s="52" t="s">
        <v>605</v>
      </c>
      <c r="E110" s="52"/>
      <c r="F110" s="51"/>
      <c r="G110" s="52"/>
      <c r="H110" s="212">
        <f aca="true" t="shared" si="8" ref="H110:I113">H111</f>
        <v>1700</v>
      </c>
      <c r="I110" s="212">
        <f t="shared" si="8"/>
        <v>1700</v>
      </c>
    </row>
    <row r="111" spans="1:9" s="115" customFormat="1" ht="13.5">
      <c r="A111" s="247"/>
      <c r="B111" s="234" t="s">
        <v>682</v>
      </c>
      <c r="C111" s="53" t="s">
        <v>770</v>
      </c>
      <c r="D111" s="54" t="s">
        <v>605</v>
      </c>
      <c r="E111" s="54" t="s">
        <v>190</v>
      </c>
      <c r="F111" s="53"/>
      <c r="G111" s="54"/>
      <c r="H111" s="228">
        <f t="shared" si="8"/>
        <v>1700</v>
      </c>
      <c r="I111" s="228">
        <f t="shared" si="8"/>
        <v>1700</v>
      </c>
    </row>
    <row r="112" spans="1:9" s="220" customFormat="1" ht="12.75" customHeight="1">
      <c r="A112" s="248"/>
      <c r="B112" s="253" t="s">
        <v>607</v>
      </c>
      <c r="C112" s="23" t="s">
        <v>770</v>
      </c>
      <c r="D112" s="24" t="s">
        <v>605</v>
      </c>
      <c r="E112" s="24" t="s">
        <v>190</v>
      </c>
      <c r="F112" s="23" t="s">
        <v>683</v>
      </c>
      <c r="G112" s="24"/>
      <c r="H112" s="227">
        <f t="shared" si="8"/>
        <v>1700</v>
      </c>
      <c r="I112" s="227">
        <f t="shared" si="8"/>
        <v>1700</v>
      </c>
    </row>
    <row r="113" spans="1:9" ht="25.5" customHeight="1">
      <c r="A113" s="244"/>
      <c r="B113" s="196" t="s">
        <v>608</v>
      </c>
      <c r="C113" s="25" t="s">
        <v>770</v>
      </c>
      <c r="D113" s="26" t="s">
        <v>605</v>
      </c>
      <c r="E113" s="26" t="s">
        <v>190</v>
      </c>
      <c r="F113" s="60" t="s">
        <v>684</v>
      </c>
      <c r="G113" s="60"/>
      <c r="H113" s="209">
        <f t="shared" si="8"/>
        <v>1700</v>
      </c>
      <c r="I113" s="209">
        <f t="shared" si="8"/>
        <v>1700</v>
      </c>
    </row>
    <row r="114" spans="1:9" ht="25.5" customHeight="1">
      <c r="A114" s="244"/>
      <c r="B114" s="185" t="s">
        <v>834</v>
      </c>
      <c r="C114" s="25" t="s">
        <v>770</v>
      </c>
      <c r="D114" s="26" t="s">
        <v>605</v>
      </c>
      <c r="E114" s="26" t="s">
        <v>190</v>
      </c>
      <c r="F114" s="26" t="s">
        <v>684</v>
      </c>
      <c r="G114" s="26" t="s">
        <v>706</v>
      </c>
      <c r="H114" s="210">
        <v>1700</v>
      </c>
      <c r="I114" s="210">
        <v>1700</v>
      </c>
    </row>
    <row r="115" spans="1:9" s="28" customFormat="1" ht="12.75" customHeight="1">
      <c r="A115" s="149"/>
      <c r="B115" s="86" t="s">
        <v>686</v>
      </c>
      <c r="C115" s="51" t="s">
        <v>770</v>
      </c>
      <c r="D115" s="58" t="s">
        <v>94</v>
      </c>
      <c r="E115" s="58"/>
      <c r="F115" s="58"/>
      <c r="G115" s="58"/>
      <c r="H115" s="212">
        <f>H116+H120</f>
        <v>5949.799999999999</v>
      </c>
      <c r="I115" s="212">
        <f>I116+I120</f>
        <v>5949.799999999999</v>
      </c>
    </row>
    <row r="116" spans="1:9" s="115" customFormat="1" ht="13.5">
      <c r="A116" s="247"/>
      <c r="B116" s="234" t="s">
        <v>456</v>
      </c>
      <c r="C116" s="53" t="s">
        <v>770</v>
      </c>
      <c r="D116" s="59" t="s">
        <v>94</v>
      </c>
      <c r="E116" s="59" t="s">
        <v>189</v>
      </c>
      <c r="F116" s="59"/>
      <c r="G116" s="59"/>
      <c r="H116" s="230">
        <f aca="true" t="shared" si="9" ref="H116:I118">H117</f>
        <v>1895.1</v>
      </c>
      <c r="I116" s="230">
        <f t="shared" si="9"/>
        <v>1895.1</v>
      </c>
    </row>
    <row r="117" spans="1:9" s="220" customFormat="1" ht="12.75">
      <c r="A117" s="248"/>
      <c r="B117" s="82" t="s">
        <v>457</v>
      </c>
      <c r="C117" s="23" t="s">
        <v>770</v>
      </c>
      <c r="D117" s="62" t="s">
        <v>94</v>
      </c>
      <c r="E117" s="62" t="s">
        <v>189</v>
      </c>
      <c r="F117" s="62" t="s">
        <v>687</v>
      </c>
      <c r="G117" s="62"/>
      <c r="H117" s="224">
        <f t="shared" si="9"/>
        <v>1895.1</v>
      </c>
      <c r="I117" s="224">
        <f t="shared" si="9"/>
        <v>1895.1</v>
      </c>
    </row>
    <row r="118" spans="1:9" ht="14.25" customHeight="1">
      <c r="A118" s="244"/>
      <c r="B118" s="183" t="s">
        <v>760</v>
      </c>
      <c r="C118" s="25" t="s">
        <v>770</v>
      </c>
      <c r="D118" s="60" t="s">
        <v>94</v>
      </c>
      <c r="E118" s="60" t="s">
        <v>189</v>
      </c>
      <c r="F118" s="60" t="s">
        <v>688</v>
      </c>
      <c r="G118" s="60"/>
      <c r="H118" s="210">
        <f t="shared" si="9"/>
        <v>1895.1</v>
      </c>
      <c r="I118" s="210">
        <f t="shared" si="9"/>
        <v>1895.1</v>
      </c>
    </row>
    <row r="119" spans="1:9" ht="51" customHeight="1">
      <c r="A119" s="244"/>
      <c r="B119" s="198" t="s">
        <v>761</v>
      </c>
      <c r="C119" s="25" t="s">
        <v>770</v>
      </c>
      <c r="D119" s="60" t="s">
        <v>94</v>
      </c>
      <c r="E119" s="60" t="s">
        <v>189</v>
      </c>
      <c r="F119" s="60" t="s">
        <v>688</v>
      </c>
      <c r="G119" s="60" t="s">
        <v>220</v>
      </c>
      <c r="H119" s="209">
        <v>1895.1</v>
      </c>
      <c r="I119" s="209">
        <v>1895.1</v>
      </c>
    </row>
    <row r="120" spans="1:9" s="115" customFormat="1" ht="13.5">
      <c r="A120" s="247"/>
      <c r="B120" s="234" t="s">
        <v>689</v>
      </c>
      <c r="C120" s="53" t="s">
        <v>770</v>
      </c>
      <c r="D120" s="59" t="s">
        <v>763</v>
      </c>
      <c r="E120" s="59" t="s">
        <v>190</v>
      </c>
      <c r="F120" s="59"/>
      <c r="G120" s="59"/>
      <c r="H120" s="230">
        <f aca="true" t="shared" si="10" ref="H120:I122">H121</f>
        <v>4054.7</v>
      </c>
      <c r="I120" s="230">
        <f t="shared" si="10"/>
        <v>4054.7</v>
      </c>
    </row>
    <row r="121" spans="1:9" s="220" customFormat="1" ht="23.25" customHeight="1">
      <c r="A121" s="248"/>
      <c r="B121" s="251" t="s">
        <v>762</v>
      </c>
      <c r="C121" s="23" t="s">
        <v>770</v>
      </c>
      <c r="D121" s="62" t="s">
        <v>763</v>
      </c>
      <c r="E121" s="62" t="s">
        <v>190</v>
      </c>
      <c r="F121" s="62" t="s">
        <v>764</v>
      </c>
      <c r="G121" s="62"/>
      <c r="H121" s="224">
        <f t="shared" si="10"/>
        <v>4054.7</v>
      </c>
      <c r="I121" s="224">
        <f t="shared" si="10"/>
        <v>4054.7</v>
      </c>
    </row>
    <row r="122" spans="1:9" ht="15" customHeight="1">
      <c r="A122" s="244"/>
      <c r="B122" s="183" t="s">
        <v>760</v>
      </c>
      <c r="C122" s="25" t="s">
        <v>770</v>
      </c>
      <c r="D122" s="60" t="s">
        <v>763</v>
      </c>
      <c r="E122" s="60" t="s">
        <v>190</v>
      </c>
      <c r="F122" s="60" t="s">
        <v>690</v>
      </c>
      <c r="G122" s="60"/>
      <c r="H122" s="209">
        <f t="shared" si="10"/>
        <v>4054.7</v>
      </c>
      <c r="I122" s="209">
        <f t="shared" si="10"/>
        <v>4054.7</v>
      </c>
    </row>
    <row r="123" spans="1:9" ht="51.75" customHeight="1">
      <c r="A123" s="244"/>
      <c r="B123" s="198" t="s">
        <v>761</v>
      </c>
      <c r="C123" s="25" t="s">
        <v>770</v>
      </c>
      <c r="D123" s="60" t="s">
        <v>763</v>
      </c>
      <c r="E123" s="60" t="s">
        <v>190</v>
      </c>
      <c r="F123" s="60" t="s">
        <v>690</v>
      </c>
      <c r="G123" s="60" t="s">
        <v>220</v>
      </c>
      <c r="H123" s="209">
        <v>4054.7</v>
      </c>
      <c r="I123" s="209">
        <v>4054.7</v>
      </c>
    </row>
    <row r="124" spans="1:9" s="28" customFormat="1" ht="25.5">
      <c r="A124" s="149" t="s">
        <v>536</v>
      </c>
      <c r="B124" s="67" t="s">
        <v>691</v>
      </c>
      <c r="C124" s="52" t="s">
        <v>771</v>
      </c>
      <c r="D124" s="52"/>
      <c r="E124" s="52"/>
      <c r="F124" s="51"/>
      <c r="G124" s="52"/>
      <c r="H124" s="206">
        <f aca="true" t="shared" si="11" ref="H124:I126">H125</f>
        <v>4517.7</v>
      </c>
      <c r="I124" s="206">
        <f t="shared" si="11"/>
        <v>4517.7</v>
      </c>
    </row>
    <row r="125" spans="1:9" s="28" customFormat="1" ht="13.5" customHeight="1">
      <c r="A125" s="149"/>
      <c r="B125" s="67" t="s">
        <v>623</v>
      </c>
      <c r="C125" s="52" t="s">
        <v>771</v>
      </c>
      <c r="D125" s="52" t="s">
        <v>189</v>
      </c>
      <c r="E125" s="52"/>
      <c r="F125" s="51"/>
      <c r="G125" s="52"/>
      <c r="H125" s="206">
        <f t="shared" si="11"/>
        <v>4517.7</v>
      </c>
      <c r="I125" s="206">
        <f t="shared" si="11"/>
        <v>4517.7</v>
      </c>
    </row>
    <row r="126" spans="1:9" s="115" customFormat="1" ht="54.75" customHeight="1">
      <c r="A126" s="247"/>
      <c r="B126" s="229" t="s">
        <v>765</v>
      </c>
      <c r="C126" s="54" t="s">
        <v>771</v>
      </c>
      <c r="D126" s="54" t="s">
        <v>189</v>
      </c>
      <c r="E126" s="54" t="s">
        <v>191</v>
      </c>
      <c r="F126" s="53"/>
      <c r="G126" s="54"/>
      <c r="H126" s="230">
        <f t="shared" si="11"/>
        <v>4517.7</v>
      </c>
      <c r="I126" s="230">
        <f t="shared" si="11"/>
        <v>4517.7</v>
      </c>
    </row>
    <row r="127" spans="1:9" s="220" customFormat="1" ht="49.5" customHeight="1">
      <c r="A127" s="248"/>
      <c r="B127" s="217" t="s">
        <v>766</v>
      </c>
      <c r="C127" s="24" t="s">
        <v>771</v>
      </c>
      <c r="D127" s="24" t="s">
        <v>189</v>
      </c>
      <c r="E127" s="24" t="s">
        <v>191</v>
      </c>
      <c r="F127" s="23" t="s">
        <v>624</v>
      </c>
      <c r="G127" s="24"/>
      <c r="H127" s="224">
        <f>H135+H128</f>
        <v>4517.7</v>
      </c>
      <c r="I127" s="224">
        <f>I135+I128</f>
        <v>4517.7</v>
      </c>
    </row>
    <row r="128" spans="1:9" ht="13.5" customHeight="1">
      <c r="A128" s="244"/>
      <c r="B128" s="185" t="s">
        <v>628</v>
      </c>
      <c r="C128" s="26" t="s">
        <v>771</v>
      </c>
      <c r="D128" s="26" t="s">
        <v>189</v>
      </c>
      <c r="E128" s="26" t="s">
        <v>191</v>
      </c>
      <c r="F128" s="26" t="s">
        <v>629</v>
      </c>
      <c r="G128" s="26"/>
      <c r="H128" s="209">
        <f>H129</f>
        <v>2215.6</v>
      </c>
      <c r="I128" s="209">
        <f>I129</f>
        <v>2215.6</v>
      </c>
    </row>
    <row r="129" spans="1:9" ht="25.5" customHeight="1">
      <c r="A129" s="244"/>
      <c r="B129" s="185" t="s">
        <v>714</v>
      </c>
      <c r="C129" s="26" t="s">
        <v>771</v>
      </c>
      <c r="D129" s="26" t="s">
        <v>189</v>
      </c>
      <c r="E129" s="26" t="s">
        <v>191</v>
      </c>
      <c r="F129" s="26" t="s">
        <v>630</v>
      </c>
      <c r="G129" s="26"/>
      <c r="H129" s="210">
        <f>SUM(H130:H134)</f>
        <v>2215.6</v>
      </c>
      <c r="I129" s="210">
        <f>SUM(I130:I134)</f>
        <v>2215.6</v>
      </c>
    </row>
    <row r="130" spans="1:9" ht="12.75" customHeight="1">
      <c r="A130" s="244"/>
      <c r="B130" s="185" t="s">
        <v>627</v>
      </c>
      <c r="C130" s="26" t="s">
        <v>771</v>
      </c>
      <c r="D130" s="26" t="s">
        <v>189</v>
      </c>
      <c r="E130" s="26" t="s">
        <v>191</v>
      </c>
      <c r="F130" s="26" t="s">
        <v>630</v>
      </c>
      <c r="G130" s="26" t="s">
        <v>708</v>
      </c>
      <c r="H130" s="209">
        <v>1747</v>
      </c>
      <c r="I130" s="209">
        <v>1747</v>
      </c>
    </row>
    <row r="131" spans="1:9" ht="26.25" customHeight="1">
      <c r="A131" s="244"/>
      <c r="B131" s="185" t="s">
        <v>717</v>
      </c>
      <c r="C131" s="26" t="s">
        <v>771</v>
      </c>
      <c r="D131" s="26" t="s">
        <v>189</v>
      </c>
      <c r="E131" s="26" t="s">
        <v>191</v>
      </c>
      <c r="F131" s="26" t="s">
        <v>630</v>
      </c>
      <c r="G131" s="26" t="s">
        <v>709</v>
      </c>
      <c r="H131" s="210">
        <v>21.6</v>
      </c>
      <c r="I131" s="210">
        <v>21.6</v>
      </c>
    </row>
    <row r="132" spans="1:9" ht="25.5">
      <c r="A132" s="244"/>
      <c r="B132" s="185" t="s">
        <v>631</v>
      </c>
      <c r="C132" s="26" t="s">
        <v>771</v>
      </c>
      <c r="D132" s="26" t="s">
        <v>189</v>
      </c>
      <c r="E132" s="26" t="s">
        <v>191</v>
      </c>
      <c r="F132" s="26" t="s">
        <v>630</v>
      </c>
      <c r="G132" s="26" t="s">
        <v>710</v>
      </c>
      <c r="H132" s="210">
        <v>94.5</v>
      </c>
      <c r="I132" s="210">
        <v>94.5</v>
      </c>
    </row>
    <row r="133" spans="1:9" ht="26.25" customHeight="1">
      <c r="A133" s="244"/>
      <c r="B133" s="185" t="s">
        <v>834</v>
      </c>
      <c r="C133" s="25" t="s">
        <v>771</v>
      </c>
      <c r="D133" s="26" t="s">
        <v>189</v>
      </c>
      <c r="E133" s="26" t="s">
        <v>191</v>
      </c>
      <c r="F133" s="26" t="s">
        <v>630</v>
      </c>
      <c r="G133" s="26" t="s">
        <v>706</v>
      </c>
      <c r="H133" s="209">
        <v>352.5</v>
      </c>
      <c r="I133" s="209">
        <v>352.5</v>
      </c>
    </row>
    <row r="134" spans="1:9" ht="14.25" customHeight="1">
      <c r="A134" s="244"/>
      <c r="B134" s="185" t="s">
        <v>718</v>
      </c>
      <c r="C134" s="25" t="s">
        <v>771</v>
      </c>
      <c r="D134" s="26" t="s">
        <v>189</v>
      </c>
      <c r="E134" s="26" t="s">
        <v>191</v>
      </c>
      <c r="F134" s="26" t="s">
        <v>630</v>
      </c>
      <c r="G134" s="26" t="s">
        <v>711</v>
      </c>
      <c r="H134" s="209">
        <v>0</v>
      </c>
      <c r="I134" s="209">
        <v>0</v>
      </c>
    </row>
    <row r="135" spans="1:9" ht="26.25" customHeight="1">
      <c r="A135" s="244"/>
      <c r="B135" s="196" t="s">
        <v>767</v>
      </c>
      <c r="C135" s="26" t="s">
        <v>771</v>
      </c>
      <c r="D135" s="26" t="s">
        <v>189</v>
      </c>
      <c r="E135" s="26" t="s">
        <v>191</v>
      </c>
      <c r="F135" s="60" t="s">
        <v>692</v>
      </c>
      <c r="G135" s="60"/>
      <c r="H135" s="209">
        <f>H136</f>
        <v>2302.1</v>
      </c>
      <c r="I135" s="209">
        <f>I136</f>
        <v>2302.1</v>
      </c>
    </row>
    <row r="136" spans="1:9" ht="13.5" customHeight="1">
      <c r="A136" s="244"/>
      <c r="B136" s="84" t="s">
        <v>627</v>
      </c>
      <c r="C136" s="180" t="s">
        <v>771</v>
      </c>
      <c r="D136" s="26" t="s">
        <v>189</v>
      </c>
      <c r="E136" s="26" t="s">
        <v>191</v>
      </c>
      <c r="F136" s="200" t="s">
        <v>692</v>
      </c>
      <c r="G136" s="189">
        <v>121</v>
      </c>
      <c r="H136" s="208">
        <v>2302.1</v>
      </c>
      <c r="I136" s="208">
        <v>2302.1</v>
      </c>
    </row>
    <row r="137" spans="1:9" ht="25.5">
      <c r="A137" s="149" t="s">
        <v>537</v>
      </c>
      <c r="B137" s="67" t="s">
        <v>693</v>
      </c>
      <c r="C137" s="52" t="s">
        <v>772</v>
      </c>
      <c r="D137" s="60"/>
      <c r="E137" s="60"/>
      <c r="F137" s="60"/>
      <c r="G137" s="63"/>
      <c r="H137" s="216">
        <f aca="true" t="shared" si="12" ref="H137:I139">H138</f>
        <v>1158.4</v>
      </c>
      <c r="I137" s="216">
        <f t="shared" si="12"/>
        <v>1158.4</v>
      </c>
    </row>
    <row r="138" spans="1:9" s="28" customFormat="1" ht="12.75" customHeight="1">
      <c r="A138" s="149"/>
      <c r="B138" s="67" t="s">
        <v>623</v>
      </c>
      <c r="C138" s="52" t="s">
        <v>772</v>
      </c>
      <c r="D138" s="52" t="s">
        <v>189</v>
      </c>
      <c r="E138" s="52"/>
      <c r="F138" s="51"/>
      <c r="G138" s="52"/>
      <c r="H138" s="216">
        <f t="shared" si="12"/>
        <v>1158.4</v>
      </c>
      <c r="I138" s="216">
        <f t="shared" si="12"/>
        <v>1158.4</v>
      </c>
    </row>
    <row r="139" spans="1:9" s="115" customFormat="1" ht="42" customHeight="1">
      <c r="A139" s="247"/>
      <c r="B139" s="229" t="s">
        <v>768</v>
      </c>
      <c r="C139" s="54" t="s">
        <v>772</v>
      </c>
      <c r="D139" s="54" t="s">
        <v>189</v>
      </c>
      <c r="E139" s="54" t="s">
        <v>169</v>
      </c>
      <c r="F139" s="53"/>
      <c r="G139" s="54"/>
      <c r="H139" s="222">
        <f t="shared" si="12"/>
        <v>1158.4</v>
      </c>
      <c r="I139" s="222">
        <f t="shared" si="12"/>
        <v>1158.4</v>
      </c>
    </row>
    <row r="140" spans="1:9" s="220" customFormat="1" ht="52.5" customHeight="1">
      <c r="A140" s="248"/>
      <c r="B140" s="217" t="s">
        <v>766</v>
      </c>
      <c r="C140" s="23" t="s">
        <v>772</v>
      </c>
      <c r="D140" s="62" t="s">
        <v>189</v>
      </c>
      <c r="E140" s="62" t="s">
        <v>169</v>
      </c>
      <c r="F140" s="62" t="s">
        <v>624</v>
      </c>
      <c r="G140" s="62"/>
      <c r="H140" s="224">
        <f>H141+H148</f>
        <v>1158.4</v>
      </c>
      <c r="I140" s="224">
        <f>I141+I148</f>
        <v>1158.4</v>
      </c>
    </row>
    <row r="141" spans="1:9" ht="13.5" customHeight="1">
      <c r="A141" s="244"/>
      <c r="B141" s="185" t="s">
        <v>628</v>
      </c>
      <c r="C141" s="26" t="s">
        <v>772</v>
      </c>
      <c r="D141" s="60" t="s">
        <v>189</v>
      </c>
      <c r="E141" s="60" t="s">
        <v>169</v>
      </c>
      <c r="F141" s="26" t="s">
        <v>629</v>
      </c>
      <c r="G141" s="26"/>
      <c r="H141" s="209">
        <f>H142</f>
        <v>467.79999999999995</v>
      </c>
      <c r="I141" s="209">
        <f>I142</f>
        <v>467.79999999999995</v>
      </c>
    </row>
    <row r="142" spans="1:9" ht="25.5" customHeight="1">
      <c r="A142" s="244"/>
      <c r="B142" s="185" t="s">
        <v>714</v>
      </c>
      <c r="C142" s="26" t="s">
        <v>772</v>
      </c>
      <c r="D142" s="60" t="s">
        <v>189</v>
      </c>
      <c r="E142" s="60" t="s">
        <v>169</v>
      </c>
      <c r="F142" s="26" t="s">
        <v>630</v>
      </c>
      <c r="G142" s="26"/>
      <c r="H142" s="210">
        <f>SUM(H143:H147)</f>
        <v>467.79999999999995</v>
      </c>
      <c r="I142" s="210">
        <f>SUM(I143:I147)</f>
        <v>467.79999999999995</v>
      </c>
    </row>
    <row r="143" spans="1:9" ht="12.75" customHeight="1">
      <c r="A143" s="244"/>
      <c r="B143" s="185" t="s">
        <v>627</v>
      </c>
      <c r="C143" s="26" t="s">
        <v>772</v>
      </c>
      <c r="D143" s="60" t="s">
        <v>189</v>
      </c>
      <c r="E143" s="60" t="s">
        <v>169</v>
      </c>
      <c r="F143" s="26" t="s">
        <v>630</v>
      </c>
      <c r="G143" s="26" t="s">
        <v>708</v>
      </c>
      <c r="H143" s="209">
        <v>406.4</v>
      </c>
      <c r="I143" s="209">
        <v>406.4</v>
      </c>
    </row>
    <row r="144" spans="1:9" ht="26.25" customHeight="1">
      <c r="A144" s="244"/>
      <c r="B144" s="185" t="s">
        <v>717</v>
      </c>
      <c r="C144" s="26" t="s">
        <v>772</v>
      </c>
      <c r="D144" s="60" t="s">
        <v>189</v>
      </c>
      <c r="E144" s="60" t="s">
        <v>169</v>
      </c>
      <c r="F144" s="26" t="s">
        <v>630</v>
      </c>
      <c r="G144" s="26" t="s">
        <v>709</v>
      </c>
      <c r="H144" s="210">
        <v>0</v>
      </c>
      <c r="I144" s="210">
        <v>0</v>
      </c>
    </row>
    <row r="145" spans="1:9" ht="25.5">
      <c r="A145" s="244"/>
      <c r="B145" s="185" t="s">
        <v>631</v>
      </c>
      <c r="C145" s="26" t="s">
        <v>772</v>
      </c>
      <c r="D145" s="60" t="s">
        <v>189</v>
      </c>
      <c r="E145" s="60" t="s">
        <v>169</v>
      </c>
      <c r="F145" s="26" t="s">
        <v>630</v>
      </c>
      <c r="G145" s="26" t="s">
        <v>710</v>
      </c>
      <c r="H145" s="210">
        <v>20</v>
      </c>
      <c r="I145" s="210">
        <v>20</v>
      </c>
    </row>
    <row r="146" spans="1:9" ht="26.25" customHeight="1">
      <c r="A146" s="244"/>
      <c r="B146" s="185" t="s">
        <v>834</v>
      </c>
      <c r="C146" s="26" t="s">
        <v>772</v>
      </c>
      <c r="D146" s="60" t="s">
        <v>189</v>
      </c>
      <c r="E146" s="60" t="s">
        <v>169</v>
      </c>
      <c r="F146" s="26" t="s">
        <v>630</v>
      </c>
      <c r="G146" s="26" t="s">
        <v>706</v>
      </c>
      <c r="H146" s="209">
        <v>41.4</v>
      </c>
      <c r="I146" s="209">
        <v>41.4</v>
      </c>
    </row>
    <row r="147" spans="1:9" ht="14.25" customHeight="1">
      <c r="A147" s="244"/>
      <c r="B147" s="185" t="s">
        <v>718</v>
      </c>
      <c r="C147" s="26" t="s">
        <v>772</v>
      </c>
      <c r="D147" s="60" t="s">
        <v>189</v>
      </c>
      <c r="E147" s="60" t="s">
        <v>169</v>
      </c>
      <c r="F147" s="26" t="s">
        <v>630</v>
      </c>
      <c r="G147" s="26" t="s">
        <v>711</v>
      </c>
      <c r="H147" s="209">
        <v>0</v>
      </c>
      <c r="I147" s="209">
        <v>0</v>
      </c>
    </row>
    <row r="148" spans="1:9" ht="24.75" customHeight="1">
      <c r="A148" s="244"/>
      <c r="B148" s="185" t="s">
        <v>769</v>
      </c>
      <c r="C148" s="26" t="s">
        <v>772</v>
      </c>
      <c r="D148" s="60" t="s">
        <v>189</v>
      </c>
      <c r="E148" s="60" t="s">
        <v>169</v>
      </c>
      <c r="F148" s="26" t="s">
        <v>694</v>
      </c>
      <c r="G148" s="26"/>
      <c r="H148" s="209">
        <f>H149</f>
        <v>690.6</v>
      </c>
      <c r="I148" s="209">
        <f>I149</f>
        <v>690.6</v>
      </c>
    </row>
    <row r="149" spans="1:9" ht="12.75" customHeight="1">
      <c r="A149" s="244"/>
      <c r="B149" s="185" t="s">
        <v>627</v>
      </c>
      <c r="C149" s="26" t="s">
        <v>772</v>
      </c>
      <c r="D149" s="60" t="s">
        <v>189</v>
      </c>
      <c r="E149" s="60" t="s">
        <v>169</v>
      </c>
      <c r="F149" s="26" t="s">
        <v>694</v>
      </c>
      <c r="G149" s="26" t="s">
        <v>708</v>
      </c>
      <c r="H149" s="209">
        <v>690.6</v>
      </c>
      <c r="I149" s="209">
        <v>690.6</v>
      </c>
    </row>
    <row r="150" spans="1:9" s="28" customFormat="1" ht="25.5">
      <c r="A150" s="149" t="s">
        <v>538</v>
      </c>
      <c r="B150" s="67" t="s">
        <v>217</v>
      </c>
      <c r="C150" s="51" t="s">
        <v>773</v>
      </c>
      <c r="D150" s="58"/>
      <c r="E150" s="58"/>
      <c r="F150" s="52"/>
      <c r="G150" s="52"/>
      <c r="H150" s="206">
        <f>H151</f>
        <v>4472</v>
      </c>
      <c r="I150" s="206">
        <f>I151</f>
        <v>4222</v>
      </c>
    </row>
    <row r="151" spans="1:9" s="114" customFormat="1" ht="12.75">
      <c r="A151" s="149"/>
      <c r="B151" s="199" t="s">
        <v>623</v>
      </c>
      <c r="C151" s="237" t="s">
        <v>773</v>
      </c>
      <c r="D151" s="238" t="s">
        <v>189</v>
      </c>
      <c r="E151" s="239"/>
      <c r="F151" s="239"/>
      <c r="G151" s="239"/>
      <c r="H151" s="240">
        <f>H152</f>
        <v>4472</v>
      </c>
      <c r="I151" s="240">
        <f>I152</f>
        <v>4222</v>
      </c>
    </row>
    <row r="152" spans="1:9" s="115" customFormat="1" ht="13.5">
      <c r="A152" s="247"/>
      <c r="B152" s="241" t="s">
        <v>639</v>
      </c>
      <c r="C152" s="54" t="s">
        <v>773</v>
      </c>
      <c r="D152" s="242" t="s">
        <v>189</v>
      </c>
      <c r="E152" s="242" t="s">
        <v>459</v>
      </c>
      <c r="F152" s="242"/>
      <c r="G152" s="242"/>
      <c r="H152" s="230">
        <f>H153+H166+H169</f>
        <v>4472</v>
      </c>
      <c r="I152" s="230">
        <f>I153+I166+I169</f>
        <v>4222</v>
      </c>
    </row>
    <row r="153" spans="1:9" s="220" customFormat="1" ht="49.5" customHeight="1">
      <c r="A153" s="248"/>
      <c r="B153" s="225" t="s">
        <v>715</v>
      </c>
      <c r="C153" s="24" t="s">
        <v>773</v>
      </c>
      <c r="D153" s="236" t="s">
        <v>189</v>
      </c>
      <c r="E153" s="236" t="s">
        <v>459</v>
      </c>
      <c r="F153" s="24" t="s">
        <v>624</v>
      </c>
      <c r="G153" s="24"/>
      <c r="H153" s="224">
        <f>H154</f>
        <v>3972</v>
      </c>
      <c r="I153" s="224">
        <f>I154</f>
        <v>3972</v>
      </c>
    </row>
    <row r="154" spans="1:9" ht="13.5" customHeight="1">
      <c r="A154" s="244"/>
      <c r="B154" s="185" t="s">
        <v>628</v>
      </c>
      <c r="C154" s="26" t="s">
        <v>773</v>
      </c>
      <c r="D154" s="184" t="s">
        <v>189</v>
      </c>
      <c r="E154" s="184" t="s">
        <v>459</v>
      </c>
      <c r="F154" s="26" t="s">
        <v>629</v>
      </c>
      <c r="G154" s="26"/>
      <c r="H154" s="209">
        <f>H155+H161</f>
        <v>3972</v>
      </c>
      <c r="I154" s="209">
        <f>I155+I161</f>
        <v>3972</v>
      </c>
    </row>
    <row r="155" spans="1:9" ht="25.5" customHeight="1">
      <c r="A155" s="244"/>
      <c r="B155" s="185" t="s">
        <v>714</v>
      </c>
      <c r="C155" s="26" t="s">
        <v>773</v>
      </c>
      <c r="D155" s="184" t="s">
        <v>189</v>
      </c>
      <c r="E155" s="184" t="s">
        <v>459</v>
      </c>
      <c r="F155" s="26" t="s">
        <v>630</v>
      </c>
      <c r="G155" s="26"/>
      <c r="H155" s="210">
        <f>SUM(H156:H160)</f>
        <v>3494</v>
      </c>
      <c r="I155" s="210">
        <f>SUM(I156:I160)</f>
        <v>3494</v>
      </c>
    </row>
    <row r="156" spans="1:9" ht="12.75" customHeight="1">
      <c r="A156" s="244"/>
      <c r="B156" s="185" t="s">
        <v>627</v>
      </c>
      <c r="C156" s="26" t="s">
        <v>773</v>
      </c>
      <c r="D156" s="184" t="s">
        <v>189</v>
      </c>
      <c r="E156" s="184" t="s">
        <v>459</v>
      </c>
      <c r="F156" s="26" t="s">
        <v>630</v>
      </c>
      <c r="G156" s="26" t="s">
        <v>708</v>
      </c>
      <c r="H156" s="209">
        <v>3289</v>
      </c>
      <c r="I156" s="209">
        <v>3289</v>
      </c>
    </row>
    <row r="157" spans="1:9" ht="26.25" customHeight="1">
      <c r="A157" s="244"/>
      <c r="B157" s="185" t="s">
        <v>717</v>
      </c>
      <c r="C157" s="26" t="s">
        <v>773</v>
      </c>
      <c r="D157" s="184" t="s">
        <v>189</v>
      </c>
      <c r="E157" s="184" t="s">
        <v>459</v>
      </c>
      <c r="F157" s="26" t="s">
        <v>630</v>
      </c>
      <c r="G157" s="26" t="s">
        <v>709</v>
      </c>
      <c r="H157" s="210">
        <v>37.5</v>
      </c>
      <c r="I157" s="210">
        <v>37.5</v>
      </c>
    </row>
    <row r="158" spans="1:9" ht="25.5">
      <c r="A158" s="244"/>
      <c r="B158" s="185" t="s">
        <v>631</v>
      </c>
      <c r="C158" s="26" t="s">
        <v>773</v>
      </c>
      <c r="D158" s="184" t="s">
        <v>189</v>
      </c>
      <c r="E158" s="184" t="s">
        <v>459</v>
      </c>
      <c r="F158" s="26" t="s">
        <v>630</v>
      </c>
      <c r="G158" s="26" t="s">
        <v>710</v>
      </c>
      <c r="H158" s="210">
        <v>143</v>
      </c>
      <c r="I158" s="210">
        <v>143</v>
      </c>
    </row>
    <row r="159" spans="1:9" ht="26.25" customHeight="1">
      <c r="A159" s="244"/>
      <c r="B159" s="185" t="s">
        <v>834</v>
      </c>
      <c r="C159" s="26" t="s">
        <v>773</v>
      </c>
      <c r="D159" s="184" t="s">
        <v>189</v>
      </c>
      <c r="E159" s="184" t="s">
        <v>459</v>
      </c>
      <c r="F159" s="26" t="s">
        <v>630</v>
      </c>
      <c r="G159" s="26" t="s">
        <v>706</v>
      </c>
      <c r="H159" s="209">
        <v>24.5</v>
      </c>
      <c r="I159" s="209">
        <v>24.5</v>
      </c>
    </row>
    <row r="160" spans="1:9" ht="14.25" customHeight="1">
      <c r="A160" s="244"/>
      <c r="B160" s="185" t="s">
        <v>718</v>
      </c>
      <c r="C160" s="26" t="s">
        <v>773</v>
      </c>
      <c r="D160" s="184" t="s">
        <v>189</v>
      </c>
      <c r="E160" s="184" t="s">
        <v>459</v>
      </c>
      <c r="F160" s="26" t="s">
        <v>630</v>
      </c>
      <c r="G160" s="26" t="s">
        <v>711</v>
      </c>
      <c r="H160" s="209">
        <v>0</v>
      </c>
      <c r="I160" s="209">
        <v>0</v>
      </c>
    </row>
    <row r="161" spans="1:9" ht="39.75" customHeight="1">
      <c r="A161" s="244"/>
      <c r="B161" s="185" t="s">
        <v>722</v>
      </c>
      <c r="C161" s="26" t="s">
        <v>773</v>
      </c>
      <c r="D161" s="184" t="s">
        <v>189</v>
      </c>
      <c r="E161" s="184" t="s">
        <v>459</v>
      </c>
      <c r="F161" s="26" t="s">
        <v>634</v>
      </c>
      <c r="G161" s="26"/>
      <c r="H161" s="210">
        <f>SUM(H162:H165)</f>
        <v>478</v>
      </c>
      <c r="I161" s="210">
        <f>SUM(I162:I165)</f>
        <v>478</v>
      </c>
    </row>
    <row r="162" spans="1:9" ht="12.75" customHeight="1">
      <c r="A162" s="244"/>
      <c r="B162" s="185" t="s">
        <v>627</v>
      </c>
      <c r="C162" s="26" t="s">
        <v>773</v>
      </c>
      <c r="D162" s="184" t="s">
        <v>189</v>
      </c>
      <c r="E162" s="184" t="s">
        <v>459</v>
      </c>
      <c r="F162" s="26" t="s">
        <v>634</v>
      </c>
      <c r="G162" s="26" t="s">
        <v>708</v>
      </c>
      <c r="H162" s="209">
        <v>447.6</v>
      </c>
      <c r="I162" s="209">
        <v>447.6</v>
      </c>
    </row>
    <row r="163" spans="1:9" ht="26.25" customHeight="1">
      <c r="A163" s="244"/>
      <c r="B163" s="185" t="s">
        <v>717</v>
      </c>
      <c r="C163" s="26" t="s">
        <v>773</v>
      </c>
      <c r="D163" s="184" t="s">
        <v>189</v>
      </c>
      <c r="E163" s="184" t="s">
        <v>459</v>
      </c>
      <c r="F163" s="26" t="s">
        <v>634</v>
      </c>
      <c r="G163" s="26" t="s">
        <v>709</v>
      </c>
      <c r="H163" s="210">
        <v>4</v>
      </c>
      <c r="I163" s="210">
        <v>4</v>
      </c>
    </row>
    <row r="164" spans="1:9" ht="12.75" customHeight="1">
      <c r="A164" s="244"/>
      <c r="B164" s="185" t="s">
        <v>631</v>
      </c>
      <c r="C164" s="26" t="s">
        <v>773</v>
      </c>
      <c r="D164" s="184" t="s">
        <v>189</v>
      </c>
      <c r="E164" s="184" t="s">
        <v>459</v>
      </c>
      <c r="F164" s="26" t="s">
        <v>634</v>
      </c>
      <c r="G164" s="26" t="s">
        <v>710</v>
      </c>
      <c r="H164" s="210">
        <v>15.7</v>
      </c>
      <c r="I164" s="210">
        <v>15.7</v>
      </c>
    </row>
    <row r="165" spans="1:9" ht="26.25" customHeight="1">
      <c r="A165" s="244"/>
      <c r="B165" s="185" t="s">
        <v>834</v>
      </c>
      <c r="C165" s="26" t="s">
        <v>773</v>
      </c>
      <c r="D165" s="184" t="s">
        <v>189</v>
      </c>
      <c r="E165" s="184" t="s">
        <v>459</v>
      </c>
      <c r="F165" s="26" t="s">
        <v>634</v>
      </c>
      <c r="G165" s="26" t="s">
        <v>706</v>
      </c>
      <c r="H165" s="209">
        <v>10.7</v>
      </c>
      <c r="I165" s="209">
        <v>10.7</v>
      </c>
    </row>
    <row r="166" spans="1:9" s="220" customFormat="1" ht="37.5" customHeight="1">
      <c r="A166" s="248"/>
      <c r="B166" s="225" t="s">
        <v>782</v>
      </c>
      <c r="C166" s="24" t="s">
        <v>773</v>
      </c>
      <c r="D166" s="24" t="s">
        <v>189</v>
      </c>
      <c r="E166" s="24" t="s">
        <v>459</v>
      </c>
      <c r="F166" s="24" t="s">
        <v>695</v>
      </c>
      <c r="G166" s="24"/>
      <c r="H166" s="224">
        <f>H167</f>
        <v>350</v>
      </c>
      <c r="I166" s="224">
        <f>I167</f>
        <v>200</v>
      </c>
    </row>
    <row r="167" spans="1:9" ht="25.5" customHeight="1">
      <c r="A167" s="244"/>
      <c r="B167" s="185" t="s">
        <v>696</v>
      </c>
      <c r="C167" s="26" t="s">
        <v>773</v>
      </c>
      <c r="D167" s="26" t="s">
        <v>189</v>
      </c>
      <c r="E167" s="26" t="s">
        <v>459</v>
      </c>
      <c r="F167" s="26" t="s">
        <v>697</v>
      </c>
      <c r="G167" s="26"/>
      <c r="H167" s="209">
        <f>H168</f>
        <v>350</v>
      </c>
      <c r="I167" s="209">
        <f>I168</f>
        <v>200</v>
      </c>
    </row>
    <row r="168" spans="1:9" ht="26.25" customHeight="1">
      <c r="A168" s="244"/>
      <c r="B168" s="185" t="s">
        <v>834</v>
      </c>
      <c r="C168" s="26" t="s">
        <v>773</v>
      </c>
      <c r="D168" s="184" t="s">
        <v>189</v>
      </c>
      <c r="E168" s="184" t="s">
        <v>459</v>
      </c>
      <c r="F168" s="26" t="s">
        <v>697</v>
      </c>
      <c r="G168" s="26" t="s">
        <v>706</v>
      </c>
      <c r="H168" s="209">
        <v>350</v>
      </c>
      <c r="I168" s="209">
        <v>200</v>
      </c>
    </row>
    <row r="169" spans="1:9" ht="26.25" customHeight="1">
      <c r="A169" s="244"/>
      <c r="B169" s="225" t="s">
        <v>90</v>
      </c>
      <c r="C169" s="24" t="s">
        <v>773</v>
      </c>
      <c r="D169" s="24" t="s">
        <v>189</v>
      </c>
      <c r="E169" s="24" t="s">
        <v>459</v>
      </c>
      <c r="F169" s="24" t="s">
        <v>640</v>
      </c>
      <c r="G169" s="26"/>
      <c r="H169" s="209">
        <f aca="true" t="shared" si="13" ref="H169:I171">H170</f>
        <v>150</v>
      </c>
      <c r="I169" s="209">
        <f t="shared" si="13"/>
        <v>50</v>
      </c>
    </row>
    <row r="170" spans="1:9" ht="12.75">
      <c r="A170" s="244"/>
      <c r="B170" s="185" t="s">
        <v>91</v>
      </c>
      <c r="C170" s="26" t="s">
        <v>773</v>
      </c>
      <c r="D170" s="26" t="s">
        <v>189</v>
      </c>
      <c r="E170" s="26" t="s">
        <v>459</v>
      </c>
      <c r="F170" s="26" t="s">
        <v>641</v>
      </c>
      <c r="G170" s="26"/>
      <c r="H170" s="209">
        <f t="shared" si="13"/>
        <v>150</v>
      </c>
      <c r="I170" s="209">
        <f t="shared" si="13"/>
        <v>50</v>
      </c>
    </row>
    <row r="171" spans="1:9" ht="12.75">
      <c r="A171" s="244"/>
      <c r="B171" s="194" t="s">
        <v>380</v>
      </c>
      <c r="C171" s="26" t="s">
        <v>773</v>
      </c>
      <c r="D171" s="184" t="s">
        <v>189</v>
      </c>
      <c r="E171" s="184" t="s">
        <v>459</v>
      </c>
      <c r="F171" s="26" t="s">
        <v>379</v>
      </c>
      <c r="G171" s="26"/>
      <c r="H171" s="209">
        <f t="shared" si="13"/>
        <v>150</v>
      </c>
      <c r="I171" s="209">
        <f t="shared" si="13"/>
        <v>50</v>
      </c>
    </row>
    <row r="172" spans="1:9" ht="26.25" customHeight="1">
      <c r="A172" s="244"/>
      <c r="B172" s="185" t="s">
        <v>834</v>
      </c>
      <c r="C172" s="26" t="s">
        <v>773</v>
      </c>
      <c r="D172" s="184" t="s">
        <v>189</v>
      </c>
      <c r="E172" s="184" t="s">
        <v>459</v>
      </c>
      <c r="F172" s="26" t="s">
        <v>379</v>
      </c>
      <c r="G172" s="26" t="s">
        <v>706</v>
      </c>
      <c r="H172" s="209">
        <v>150</v>
      </c>
      <c r="I172" s="209">
        <v>50</v>
      </c>
    </row>
    <row r="173" spans="1:9" s="28" customFormat="1" ht="25.5">
      <c r="A173" s="149" t="s">
        <v>539</v>
      </c>
      <c r="B173" s="67" t="s">
        <v>116</v>
      </c>
      <c r="C173" s="51" t="s">
        <v>114</v>
      </c>
      <c r="D173" s="52"/>
      <c r="E173" s="52"/>
      <c r="F173" s="52"/>
      <c r="G173" s="52"/>
      <c r="H173" s="212">
        <f>H174+H190+H195</f>
        <v>9964.599999999999</v>
      </c>
      <c r="I173" s="212">
        <f>I174+I190+I195</f>
        <v>14545.7</v>
      </c>
    </row>
    <row r="174" spans="1:9" s="28" customFormat="1" ht="12.75" customHeight="1">
      <c r="A174" s="149"/>
      <c r="B174" s="67" t="s">
        <v>623</v>
      </c>
      <c r="C174" s="52" t="s">
        <v>114</v>
      </c>
      <c r="D174" s="52" t="s">
        <v>189</v>
      </c>
      <c r="E174" s="52"/>
      <c r="F174" s="51"/>
      <c r="G174" s="52"/>
      <c r="H174" s="216">
        <f aca="true" t="shared" si="14" ref="H174:I176">H175</f>
        <v>5267.499999999999</v>
      </c>
      <c r="I174" s="216">
        <f t="shared" si="14"/>
        <v>5267.499999999999</v>
      </c>
    </row>
    <row r="175" spans="1:9" s="115" customFormat="1" ht="41.25" customHeight="1">
      <c r="A175" s="247"/>
      <c r="B175" s="229" t="s">
        <v>2</v>
      </c>
      <c r="C175" s="54" t="s">
        <v>114</v>
      </c>
      <c r="D175" s="54" t="s">
        <v>189</v>
      </c>
      <c r="E175" s="54" t="s">
        <v>169</v>
      </c>
      <c r="F175" s="53"/>
      <c r="G175" s="54"/>
      <c r="H175" s="222">
        <f t="shared" si="14"/>
        <v>5267.499999999999</v>
      </c>
      <c r="I175" s="222">
        <f t="shared" si="14"/>
        <v>5267.499999999999</v>
      </c>
    </row>
    <row r="176" spans="1:9" s="220" customFormat="1" ht="52.5" customHeight="1">
      <c r="A176" s="248"/>
      <c r="B176" s="217" t="s">
        <v>766</v>
      </c>
      <c r="C176" s="23" t="s">
        <v>114</v>
      </c>
      <c r="D176" s="62" t="s">
        <v>189</v>
      </c>
      <c r="E176" s="62" t="s">
        <v>169</v>
      </c>
      <c r="F176" s="62" t="s">
        <v>624</v>
      </c>
      <c r="G176" s="62"/>
      <c r="H176" s="224">
        <f t="shared" si="14"/>
        <v>5267.499999999999</v>
      </c>
      <c r="I176" s="224">
        <f t="shared" si="14"/>
        <v>5267.499999999999</v>
      </c>
    </row>
    <row r="177" spans="1:9" ht="13.5" customHeight="1">
      <c r="A177" s="244"/>
      <c r="B177" s="185" t="s">
        <v>628</v>
      </c>
      <c r="C177" s="26" t="s">
        <v>114</v>
      </c>
      <c r="D177" s="60" t="s">
        <v>189</v>
      </c>
      <c r="E177" s="60" t="s">
        <v>169</v>
      </c>
      <c r="F177" s="26" t="s">
        <v>629</v>
      </c>
      <c r="G177" s="26"/>
      <c r="H177" s="209">
        <f>H178+H184</f>
        <v>5267.499999999999</v>
      </c>
      <c r="I177" s="209">
        <f>I178+I184</f>
        <v>5267.499999999999</v>
      </c>
    </row>
    <row r="178" spans="1:9" ht="25.5" customHeight="1">
      <c r="A178" s="244"/>
      <c r="B178" s="185" t="s">
        <v>714</v>
      </c>
      <c r="C178" s="26" t="s">
        <v>114</v>
      </c>
      <c r="D178" s="60" t="s">
        <v>189</v>
      </c>
      <c r="E178" s="60" t="s">
        <v>169</v>
      </c>
      <c r="F178" s="26" t="s">
        <v>630</v>
      </c>
      <c r="G178" s="26"/>
      <c r="H178" s="210">
        <f>SUM(H179:H183)</f>
        <v>4906.099999999999</v>
      </c>
      <c r="I178" s="210">
        <f>SUM(I179:I183)</f>
        <v>4906.099999999999</v>
      </c>
    </row>
    <row r="179" spans="1:9" ht="12.75" customHeight="1">
      <c r="A179" s="244"/>
      <c r="B179" s="185" t="s">
        <v>627</v>
      </c>
      <c r="C179" s="26" t="s">
        <v>114</v>
      </c>
      <c r="D179" s="60" t="s">
        <v>189</v>
      </c>
      <c r="E179" s="60" t="s">
        <v>169</v>
      </c>
      <c r="F179" s="26" t="s">
        <v>630</v>
      </c>
      <c r="G179" s="26" t="s">
        <v>708</v>
      </c>
      <c r="H179" s="209">
        <v>4794.7</v>
      </c>
      <c r="I179" s="209">
        <v>4794.7</v>
      </c>
    </row>
    <row r="180" spans="1:9" ht="26.25" customHeight="1">
      <c r="A180" s="244"/>
      <c r="B180" s="185" t="s">
        <v>717</v>
      </c>
      <c r="C180" s="26" t="s">
        <v>114</v>
      </c>
      <c r="D180" s="60" t="s">
        <v>189</v>
      </c>
      <c r="E180" s="60" t="s">
        <v>169</v>
      </c>
      <c r="F180" s="26" t="s">
        <v>630</v>
      </c>
      <c r="G180" s="26" t="s">
        <v>709</v>
      </c>
      <c r="H180" s="210">
        <v>17.5</v>
      </c>
      <c r="I180" s="210">
        <v>17.5</v>
      </c>
    </row>
    <row r="181" spans="1:9" ht="25.5">
      <c r="A181" s="244"/>
      <c r="B181" s="185" t="s">
        <v>631</v>
      </c>
      <c r="C181" s="26" t="s">
        <v>114</v>
      </c>
      <c r="D181" s="60" t="s">
        <v>189</v>
      </c>
      <c r="E181" s="60" t="s">
        <v>169</v>
      </c>
      <c r="F181" s="26" t="s">
        <v>630</v>
      </c>
      <c r="G181" s="26" t="s">
        <v>710</v>
      </c>
      <c r="H181" s="210">
        <v>79.2</v>
      </c>
      <c r="I181" s="210">
        <v>79.2</v>
      </c>
    </row>
    <row r="182" spans="1:9" ht="26.25" customHeight="1">
      <c r="A182" s="244"/>
      <c r="B182" s="185" t="s">
        <v>834</v>
      </c>
      <c r="C182" s="26" t="s">
        <v>114</v>
      </c>
      <c r="D182" s="60" t="s">
        <v>189</v>
      </c>
      <c r="E182" s="60" t="s">
        <v>169</v>
      </c>
      <c r="F182" s="26" t="s">
        <v>630</v>
      </c>
      <c r="G182" s="26" t="s">
        <v>706</v>
      </c>
      <c r="H182" s="209">
        <v>14.7</v>
      </c>
      <c r="I182" s="209">
        <v>14.7</v>
      </c>
    </row>
    <row r="183" spans="1:9" ht="14.25" customHeight="1">
      <c r="A183" s="244"/>
      <c r="B183" s="185" t="s">
        <v>718</v>
      </c>
      <c r="C183" s="26" t="s">
        <v>114</v>
      </c>
      <c r="D183" s="60" t="s">
        <v>189</v>
      </c>
      <c r="E183" s="60" t="s">
        <v>169</v>
      </c>
      <c r="F183" s="26" t="s">
        <v>630</v>
      </c>
      <c r="G183" s="26" t="s">
        <v>711</v>
      </c>
      <c r="H183" s="209">
        <v>0</v>
      </c>
      <c r="I183" s="209">
        <v>0</v>
      </c>
    </row>
    <row r="184" spans="1:9" ht="38.25">
      <c r="A184" s="244"/>
      <c r="B184" s="185" t="s">
        <v>783</v>
      </c>
      <c r="C184" s="26" t="s">
        <v>114</v>
      </c>
      <c r="D184" s="60" t="s">
        <v>189</v>
      </c>
      <c r="E184" s="60" t="s">
        <v>169</v>
      </c>
      <c r="F184" s="26" t="s">
        <v>698</v>
      </c>
      <c r="G184" s="26"/>
      <c r="H184" s="210">
        <f>SUM(H185:H189)</f>
        <v>361.4</v>
      </c>
      <c r="I184" s="210">
        <f>SUM(I185:I189)</f>
        <v>361.4</v>
      </c>
    </row>
    <row r="185" spans="1:9" ht="12.75" customHeight="1">
      <c r="A185" s="244"/>
      <c r="B185" s="185" t="s">
        <v>627</v>
      </c>
      <c r="C185" s="26" t="s">
        <v>114</v>
      </c>
      <c r="D185" s="60" t="s">
        <v>189</v>
      </c>
      <c r="E185" s="60" t="s">
        <v>169</v>
      </c>
      <c r="F185" s="26" t="s">
        <v>698</v>
      </c>
      <c r="G185" s="26" t="s">
        <v>708</v>
      </c>
      <c r="H185" s="209">
        <v>322</v>
      </c>
      <c r="I185" s="209">
        <v>322</v>
      </c>
    </row>
    <row r="186" spans="1:9" ht="26.25" customHeight="1">
      <c r="A186" s="244"/>
      <c r="B186" s="185" t="s">
        <v>717</v>
      </c>
      <c r="C186" s="26" t="s">
        <v>114</v>
      </c>
      <c r="D186" s="60" t="s">
        <v>189</v>
      </c>
      <c r="E186" s="60" t="s">
        <v>169</v>
      </c>
      <c r="F186" s="26" t="s">
        <v>698</v>
      </c>
      <c r="G186" s="26" t="s">
        <v>709</v>
      </c>
      <c r="H186" s="210">
        <v>0</v>
      </c>
      <c r="I186" s="210">
        <v>0</v>
      </c>
    </row>
    <row r="187" spans="1:9" ht="25.5">
      <c r="A187" s="244"/>
      <c r="B187" s="185" t="s">
        <v>631</v>
      </c>
      <c r="C187" s="26" t="s">
        <v>114</v>
      </c>
      <c r="D187" s="60" t="s">
        <v>189</v>
      </c>
      <c r="E187" s="60" t="s">
        <v>169</v>
      </c>
      <c r="F187" s="26" t="s">
        <v>698</v>
      </c>
      <c r="G187" s="26" t="s">
        <v>710</v>
      </c>
      <c r="H187" s="210">
        <v>24</v>
      </c>
      <c r="I187" s="210">
        <v>24</v>
      </c>
    </row>
    <row r="188" spans="1:9" ht="26.25" customHeight="1">
      <c r="A188" s="244"/>
      <c r="B188" s="185" t="s">
        <v>834</v>
      </c>
      <c r="C188" s="26" t="s">
        <v>114</v>
      </c>
      <c r="D188" s="60" t="s">
        <v>189</v>
      </c>
      <c r="E188" s="60" t="s">
        <v>169</v>
      </c>
      <c r="F188" s="26" t="s">
        <v>698</v>
      </c>
      <c r="G188" s="26" t="s">
        <v>706</v>
      </c>
      <c r="H188" s="209">
        <v>15.4</v>
      </c>
      <c r="I188" s="209">
        <v>15.4</v>
      </c>
    </row>
    <row r="189" spans="1:9" ht="14.25" customHeight="1">
      <c r="A189" s="244"/>
      <c r="B189" s="194" t="s">
        <v>718</v>
      </c>
      <c r="C189" s="26" t="s">
        <v>114</v>
      </c>
      <c r="D189" s="60" t="s">
        <v>189</v>
      </c>
      <c r="E189" s="60" t="s">
        <v>169</v>
      </c>
      <c r="F189" s="26" t="s">
        <v>698</v>
      </c>
      <c r="G189" s="26" t="s">
        <v>711</v>
      </c>
      <c r="H189" s="209">
        <v>0</v>
      </c>
      <c r="I189" s="209">
        <v>0</v>
      </c>
    </row>
    <row r="190" spans="1:9" s="28" customFormat="1" ht="12.75">
      <c r="A190" s="149"/>
      <c r="B190" s="86" t="s">
        <v>699</v>
      </c>
      <c r="C190" s="233" t="s">
        <v>114</v>
      </c>
      <c r="D190" s="52" t="s">
        <v>164</v>
      </c>
      <c r="E190" s="52"/>
      <c r="F190" s="52"/>
      <c r="G190" s="27"/>
      <c r="H190" s="206">
        <f aca="true" t="shared" si="15" ref="H190:I193">H191</f>
        <v>63</v>
      </c>
      <c r="I190" s="206">
        <f t="shared" si="15"/>
        <v>63</v>
      </c>
    </row>
    <row r="191" spans="1:9" s="115" customFormat="1" ht="13.5" customHeight="1">
      <c r="A191" s="247"/>
      <c r="B191" s="234" t="s">
        <v>700</v>
      </c>
      <c r="C191" s="235" t="s">
        <v>114</v>
      </c>
      <c r="D191" s="54" t="s">
        <v>164</v>
      </c>
      <c r="E191" s="54" t="s">
        <v>189</v>
      </c>
      <c r="F191" s="54"/>
      <c r="G191" s="66"/>
      <c r="H191" s="230">
        <f t="shared" si="15"/>
        <v>63</v>
      </c>
      <c r="I191" s="230">
        <f t="shared" si="15"/>
        <v>63</v>
      </c>
    </row>
    <row r="192" spans="1:9" s="220" customFormat="1" ht="27" customHeight="1">
      <c r="A192" s="248"/>
      <c r="B192" s="253" t="s">
        <v>785</v>
      </c>
      <c r="C192" s="24" t="s">
        <v>114</v>
      </c>
      <c r="D192" s="24" t="s">
        <v>164</v>
      </c>
      <c r="E192" s="24" t="s">
        <v>189</v>
      </c>
      <c r="F192" s="24" t="s">
        <v>701</v>
      </c>
      <c r="G192" s="24"/>
      <c r="H192" s="224">
        <f t="shared" si="15"/>
        <v>63</v>
      </c>
      <c r="I192" s="224">
        <f t="shared" si="15"/>
        <v>63</v>
      </c>
    </row>
    <row r="193" spans="1:9" ht="25.5" customHeight="1">
      <c r="A193" s="244"/>
      <c r="B193" s="185" t="s">
        <v>3</v>
      </c>
      <c r="C193" s="26" t="s">
        <v>114</v>
      </c>
      <c r="D193" s="26" t="s">
        <v>164</v>
      </c>
      <c r="E193" s="26" t="s">
        <v>189</v>
      </c>
      <c r="F193" s="26" t="s">
        <v>702</v>
      </c>
      <c r="G193" s="26"/>
      <c r="H193" s="209">
        <f t="shared" si="15"/>
        <v>63</v>
      </c>
      <c r="I193" s="209">
        <f t="shared" si="15"/>
        <v>63</v>
      </c>
    </row>
    <row r="194" spans="1:9" ht="12.75">
      <c r="A194" s="244"/>
      <c r="B194" s="185" t="s">
        <v>703</v>
      </c>
      <c r="C194" s="26" t="s">
        <v>114</v>
      </c>
      <c r="D194" s="26" t="s">
        <v>164</v>
      </c>
      <c r="E194" s="26" t="s">
        <v>189</v>
      </c>
      <c r="F194" s="26" t="s">
        <v>702</v>
      </c>
      <c r="G194" s="26" t="s">
        <v>848</v>
      </c>
      <c r="H194" s="209">
        <v>63</v>
      </c>
      <c r="I194" s="209">
        <v>63</v>
      </c>
    </row>
    <row r="195" spans="1:9" ht="12.75">
      <c r="A195" s="244"/>
      <c r="B195" s="295" t="s">
        <v>777</v>
      </c>
      <c r="C195" s="52" t="s">
        <v>114</v>
      </c>
      <c r="D195" s="52" t="s">
        <v>127</v>
      </c>
      <c r="E195" s="52"/>
      <c r="F195" s="52"/>
      <c r="G195" s="52"/>
      <c r="H195" s="296">
        <f aca="true" t="shared" si="16" ref="H195:I197">H196</f>
        <v>4634.1</v>
      </c>
      <c r="I195" s="296">
        <f t="shared" si="16"/>
        <v>9215.2</v>
      </c>
    </row>
    <row r="196" spans="1:9" s="115" customFormat="1" ht="13.5">
      <c r="A196" s="247"/>
      <c r="B196" s="317" t="s">
        <v>126</v>
      </c>
      <c r="C196" s="54" t="s">
        <v>114</v>
      </c>
      <c r="D196" s="54" t="s">
        <v>127</v>
      </c>
      <c r="E196" s="54" t="s">
        <v>127</v>
      </c>
      <c r="F196" s="54"/>
      <c r="G196" s="54"/>
      <c r="H196" s="308">
        <f t="shared" si="16"/>
        <v>4634.1</v>
      </c>
      <c r="I196" s="308">
        <f t="shared" si="16"/>
        <v>9215.2</v>
      </c>
    </row>
    <row r="197" spans="1:9" s="220" customFormat="1" ht="12.75">
      <c r="A197" s="248"/>
      <c r="B197" s="298" t="s">
        <v>126</v>
      </c>
      <c r="C197" s="24" t="s">
        <v>114</v>
      </c>
      <c r="D197" s="24" t="s">
        <v>127</v>
      </c>
      <c r="E197" s="24" t="s">
        <v>127</v>
      </c>
      <c r="F197" s="24" t="s">
        <v>128</v>
      </c>
      <c r="G197" s="24"/>
      <c r="H197" s="299">
        <f t="shared" si="16"/>
        <v>4634.1</v>
      </c>
      <c r="I197" s="299">
        <f t="shared" si="16"/>
        <v>9215.2</v>
      </c>
    </row>
    <row r="198" spans="1:9" ht="12.75">
      <c r="A198" s="244"/>
      <c r="B198" s="297" t="s">
        <v>126</v>
      </c>
      <c r="C198" s="26" t="s">
        <v>114</v>
      </c>
      <c r="D198" s="26" t="s">
        <v>127</v>
      </c>
      <c r="E198" s="26" t="s">
        <v>127</v>
      </c>
      <c r="F198" s="26" t="s">
        <v>128</v>
      </c>
      <c r="G198" s="26" t="s">
        <v>129</v>
      </c>
      <c r="H198" s="276">
        <v>4634.1</v>
      </c>
      <c r="I198" s="276">
        <v>9215.2</v>
      </c>
    </row>
    <row r="199" spans="1:9" s="28" customFormat="1" ht="25.5">
      <c r="A199" s="149" t="s">
        <v>540</v>
      </c>
      <c r="B199" s="67" t="s">
        <v>704</v>
      </c>
      <c r="C199" s="52" t="s">
        <v>774</v>
      </c>
      <c r="D199" s="52"/>
      <c r="E199" s="52"/>
      <c r="F199" s="52"/>
      <c r="G199" s="52"/>
      <c r="H199" s="206">
        <f>H200+H224</f>
        <v>4096.400000000001</v>
      </c>
      <c r="I199" s="206">
        <f>I200+I224</f>
        <v>4096.400000000001</v>
      </c>
    </row>
    <row r="200" spans="1:9" s="28" customFormat="1" ht="13.5" customHeight="1">
      <c r="A200" s="149"/>
      <c r="B200" s="67" t="s">
        <v>656</v>
      </c>
      <c r="C200" s="52" t="s">
        <v>774</v>
      </c>
      <c r="D200" s="52" t="s">
        <v>192</v>
      </c>
      <c r="E200" s="52"/>
      <c r="F200" s="52"/>
      <c r="G200" s="52"/>
      <c r="H200" s="206">
        <f>H201</f>
        <v>4096.400000000001</v>
      </c>
      <c r="I200" s="206">
        <f>I201</f>
        <v>4096.400000000001</v>
      </c>
    </row>
    <row r="201" spans="1:9" s="115" customFormat="1" ht="13.5">
      <c r="A201" s="247"/>
      <c r="B201" s="232" t="s">
        <v>162</v>
      </c>
      <c r="C201" s="54" t="s">
        <v>774</v>
      </c>
      <c r="D201" s="54" t="s">
        <v>192</v>
      </c>
      <c r="E201" s="54" t="s">
        <v>163</v>
      </c>
      <c r="F201" s="54"/>
      <c r="G201" s="54"/>
      <c r="H201" s="230">
        <f>H202+H215+H221</f>
        <v>4096.400000000001</v>
      </c>
      <c r="I201" s="230">
        <f>I202+I215+I221</f>
        <v>4096.400000000001</v>
      </c>
    </row>
    <row r="202" spans="1:9" s="220" customFormat="1" ht="52.5" customHeight="1">
      <c r="A202" s="248"/>
      <c r="B202" s="217" t="s">
        <v>766</v>
      </c>
      <c r="C202" s="23" t="s">
        <v>774</v>
      </c>
      <c r="D202" s="24" t="s">
        <v>192</v>
      </c>
      <c r="E202" s="24" t="s">
        <v>163</v>
      </c>
      <c r="F202" s="62" t="s">
        <v>624</v>
      </c>
      <c r="G202" s="62"/>
      <c r="H202" s="224">
        <f>H203</f>
        <v>3832.4000000000005</v>
      </c>
      <c r="I202" s="224">
        <f>I203</f>
        <v>3832.4000000000005</v>
      </c>
    </row>
    <row r="203" spans="1:9" ht="13.5" customHeight="1">
      <c r="A203" s="244"/>
      <c r="B203" s="185" t="s">
        <v>628</v>
      </c>
      <c r="C203" s="26" t="s">
        <v>774</v>
      </c>
      <c r="D203" s="26" t="s">
        <v>192</v>
      </c>
      <c r="E203" s="26" t="s">
        <v>163</v>
      </c>
      <c r="F203" s="26" t="s">
        <v>629</v>
      </c>
      <c r="G203" s="26"/>
      <c r="H203" s="209">
        <f>H204+H210</f>
        <v>3832.4000000000005</v>
      </c>
      <c r="I203" s="209">
        <f>I204+I210</f>
        <v>3832.4000000000005</v>
      </c>
    </row>
    <row r="204" spans="1:9" ht="25.5" customHeight="1">
      <c r="A204" s="244"/>
      <c r="B204" s="185" t="s">
        <v>714</v>
      </c>
      <c r="C204" s="26" t="s">
        <v>774</v>
      </c>
      <c r="D204" s="26" t="s">
        <v>192</v>
      </c>
      <c r="E204" s="26" t="s">
        <v>163</v>
      </c>
      <c r="F204" s="26" t="s">
        <v>630</v>
      </c>
      <c r="G204" s="26"/>
      <c r="H204" s="210">
        <f>SUM(H205:H209)</f>
        <v>2838.7000000000003</v>
      </c>
      <c r="I204" s="210">
        <f>SUM(I205:I209)</f>
        <v>2838.7000000000003</v>
      </c>
    </row>
    <row r="205" spans="1:9" ht="12.75" customHeight="1">
      <c r="A205" s="244"/>
      <c r="B205" s="185" t="s">
        <v>627</v>
      </c>
      <c r="C205" s="26" t="s">
        <v>774</v>
      </c>
      <c r="D205" s="26" t="s">
        <v>192</v>
      </c>
      <c r="E205" s="26" t="s">
        <v>163</v>
      </c>
      <c r="F205" s="26" t="s">
        <v>630</v>
      </c>
      <c r="G205" s="26" t="s">
        <v>708</v>
      </c>
      <c r="H205" s="209">
        <v>2735.3</v>
      </c>
      <c r="I205" s="209">
        <v>2735.3</v>
      </c>
    </row>
    <row r="206" spans="1:9" ht="26.25" customHeight="1">
      <c r="A206" s="244"/>
      <c r="B206" s="185" t="s">
        <v>717</v>
      </c>
      <c r="C206" s="26" t="s">
        <v>774</v>
      </c>
      <c r="D206" s="26" t="s">
        <v>192</v>
      </c>
      <c r="E206" s="26" t="s">
        <v>163</v>
      </c>
      <c r="F206" s="26" t="s">
        <v>630</v>
      </c>
      <c r="G206" s="26" t="s">
        <v>709</v>
      </c>
      <c r="H206" s="210">
        <v>3.4</v>
      </c>
      <c r="I206" s="210">
        <v>3.4</v>
      </c>
    </row>
    <row r="207" spans="1:9" ht="25.5">
      <c r="A207" s="244"/>
      <c r="B207" s="185" t="s">
        <v>631</v>
      </c>
      <c r="C207" s="26" t="s">
        <v>774</v>
      </c>
      <c r="D207" s="26" t="s">
        <v>192</v>
      </c>
      <c r="E207" s="26" t="s">
        <v>163</v>
      </c>
      <c r="F207" s="26" t="s">
        <v>630</v>
      </c>
      <c r="G207" s="26" t="s">
        <v>710</v>
      </c>
      <c r="H207" s="210">
        <v>68</v>
      </c>
      <c r="I207" s="210">
        <v>68</v>
      </c>
    </row>
    <row r="208" spans="1:9" ht="26.25" customHeight="1">
      <c r="A208" s="244"/>
      <c r="B208" s="185" t="s">
        <v>834</v>
      </c>
      <c r="C208" s="26" t="s">
        <v>774</v>
      </c>
      <c r="D208" s="26" t="s">
        <v>192</v>
      </c>
      <c r="E208" s="26" t="s">
        <v>163</v>
      </c>
      <c r="F208" s="26" t="s">
        <v>630</v>
      </c>
      <c r="G208" s="26" t="s">
        <v>706</v>
      </c>
      <c r="H208" s="209">
        <v>32</v>
      </c>
      <c r="I208" s="209">
        <v>32</v>
      </c>
    </row>
    <row r="209" spans="1:9" ht="14.25" customHeight="1">
      <c r="A209" s="244"/>
      <c r="B209" s="185" t="s">
        <v>718</v>
      </c>
      <c r="C209" s="26" t="s">
        <v>774</v>
      </c>
      <c r="D209" s="26" t="s">
        <v>192</v>
      </c>
      <c r="E209" s="26" t="s">
        <v>163</v>
      </c>
      <c r="F209" s="26" t="s">
        <v>630</v>
      </c>
      <c r="G209" s="26" t="s">
        <v>711</v>
      </c>
      <c r="H209" s="209">
        <v>0</v>
      </c>
      <c r="I209" s="209">
        <v>0</v>
      </c>
    </row>
    <row r="210" spans="1:9" ht="40.5" customHeight="1">
      <c r="A210" s="244"/>
      <c r="B210" s="185" t="s">
        <v>786</v>
      </c>
      <c r="C210" s="26" t="s">
        <v>774</v>
      </c>
      <c r="D210" s="26" t="s">
        <v>192</v>
      </c>
      <c r="E210" s="26" t="s">
        <v>163</v>
      </c>
      <c r="F210" s="26" t="s">
        <v>705</v>
      </c>
      <c r="G210" s="26"/>
      <c r="H210" s="209">
        <f>SUM(H211:H214)</f>
        <v>993.7</v>
      </c>
      <c r="I210" s="209">
        <f>SUM(I211:I214)</f>
        <v>993.7</v>
      </c>
    </row>
    <row r="211" spans="1:9" ht="12.75" customHeight="1">
      <c r="A211" s="244"/>
      <c r="B211" s="185" t="s">
        <v>627</v>
      </c>
      <c r="C211" s="26" t="s">
        <v>774</v>
      </c>
      <c r="D211" s="26" t="s">
        <v>192</v>
      </c>
      <c r="E211" s="26" t="s">
        <v>163</v>
      </c>
      <c r="F211" s="26" t="s">
        <v>705</v>
      </c>
      <c r="G211" s="26" t="s">
        <v>708</v>
      </c>
      <c r="H211" s="209">
        <v>793.6</v>
      </c>
      <c r="I211" s="209">
        <v>793.6</v>
      </c>
    </row>
    <row r="212" spans="1:9" ht="26.25" customHeight="1">
      <c r="A212" s="244"/>
      <c r="B212" s="185" t="s">
        <v>717</v>
      </c>
      <c r="C212" s="26" t="s">
        <v>774</v>
      </c>
      <c r="D212" s="26" t="s">
        <v>192</v>
      </c>
      <c r="E212" s="26" t="s">
        <v>163</v>
      </c>
      <c r="F212" s="26" t="s">
        <v>705</v>
      </c>
      <c r="G212" s="26" t="s">
        <v>709</v>
      </c>
      <c r="H212" s="210">
        <v>10</v>
      </c>
      <c r="I212" s="210">
        <v>10</v>
      </c>
    </row>
    <row r="213" spans="1:9" ht="25.5">
      <c r="A213" s="244"/>
      <c r="B213" s="185" t="s">
        <v>631</v>
      </c>
      <c r="C213" s="26" t="s">
        <v>774</v>
      </c>
      <c r="D213" s="26" t="s">
        <v>192</v>
      </c>
      <c r="E213" s="26" t="s">
        <v>163</v>
      </c>
      <c r="F213" s="26" t="s">
        <v>705</v>
      </c>
      <c r="G213" s="26" t="s">
        <v>710</v>
      </c>
      <c r="H213" s="210">
        <v>40</v>
      </c>
      <c r="I213" s="210">
        <v>40</v>
      </c>
    </row>
    <row r="214" spans="1:9" ht="26.25" customHeight="1">
      <c r="A214" s="244"/>
      <c r="B214" s="185" t="s">
        <v>834</v>
      </c>
      <c r="C214" s="26" t="s">
        <v>774</v>
      </c>
      <c r="D214" s="26" t="s">
        <v>192</v>
      </c>
      <c r="E214" s="26" t="s">
        <v>163</v>
      </c>
      <c r="F214" s="26" t="s">
        <v>705</v>
      </c>
      <c r="G214" s="26" t="s">
        <v>706</v>
      </c>
      <c r="H214" s="209">
        <v>150.1</v>
      </c>
      <c r="I214" s="209">
        <v>150.1</v>
      </c>
    </row>
    <row r="215" spans="1:9" s="220" customFormat="1" ht="12.75" customHeight="1">
      <c r="A215" s="248"/>
      <c r="B215" s="225" t="s">
        <v>124</v>
      </c>
      <c r="C215" s="24" t="s">
        <v>774</v>
      </c>
      <c r="D215" s="24" t="s">
        <v>192</v>
      </c>
      <c r="E215" s="24" t="s">
        <v>163</v>
      </c>
      <c r="F215" s="24" t="s">
        <v>149</v>
      </c>
      <c r="G215" s="24"/>
      <c r="H215" s="224">
        <f>H216</f>
        <v>220</v>
      </c>
      <c r="I215" s="224">
        <f>I216</f>
        <v>220</v>
      </c>
    </row>
    <row r="216" spans="1:9" ht="48.75" customHeight="1">
      <c r="A216" s="244"/>
      <c r="B216" s="197" t="s">
        <v>125</v>
      </c>
      <c r="C216" s="26" t="s">
        <v>774</v>
      </c>
      <c r="D216" s="26" t="s">
        <v>192</v>
      </c>
      <c r="E216" s="26" t="s">
        <v>163</v>
      </c>
      <c r="F216" s="26" t="s">
        <v>150</v>
      </c>
      <c r="G216" s="26"/>
      <c r="H216" s="209">
        <f>H217+H219</f>
        <v>220</v>
      </c>
      <c r="I216" s="209">
        <f>I217+I219</f>
        <v>220</v>
      </c>
    </row>
    <row r="217" spans="1:9" ht="103.5" customHeight="1">
      <c r="A217" s="244"/>
      <c r="B217" s="197" t="s">
        <v>4</v>
      </c>
      <c r="C217" s="26" t="s">
        <v>774</v>
      </c>
      <c r="D217" s="26" t="s">
        <v>192</v>
      </c>
      <c r="E217" s="26" t="s">
        <v>163</v>
      </c>
      <c r="F217" s="26" t="s">
        <v>151</v>
      </c>
      <c r="G217" s="26"/>
      <c r="H217" s="209">
        <f>H218</f>
        <v>20</v>
      </c>
      <c r="I217" s="209">
        <f>I218</f>
        <v>20</v>
      </c>
    </row>
    <row r="218" spans="1:9" ht="26.25" customHeight="1">
      <c r="A218" s="244"/>
      <c r="B218" s="185" t="s">
        <v>123</v>
      </c>
      <c r="C218" s="26" t="s">
        <v>774</v>
      </c>
      <c r="D218" s="26" t="s">
        <v>192</v>
      </c>
      <c r="E218" s="26" t="s">
        <v>163</v>
      </c>
      <c r="F218" s="26" t="s">
        <v>151</v>
      </c>
      <c r="G218" s="65" t="s">
        <v>152</v>
      </c>
      <c r="H218" s="209">
        <v>20</v>
      </c>
      <c r="I218" s="209">
        <v>20</v>
      </c>
    </row>
    <row r="219" spans="1:9" ht="12.75">
      <c r="A219" s="244"/>
      <c r="B219" s="185" t="s">
        <v>458</v>
      </c>
      <c r="C219" s="26" t="s">
        <v>774</v>
      </c>
      <c r="D219" s="26" t="s">
        <v>192</v>
      </c>
      <c r="E219" s="26" t="s">
        <v>163</v>
      </c>
      <c r="F219" s="26" t="s">
        <v>153</v>
      </c>
      <c r="G219" s="26"/>
      <c r="H219" s="209">
        <f>H220</f>
        <v>200</v>
      </c>
      <c r="I219" s="209">
        <f>I220</f>
        <v>200</v>
      </c>
    </row>
    <row r="220" spans="1:9" ht="26.25" customHeight="1">
      <c r="A220" s="244"/>
      <c r="B220" s="185" t="s">
        <v>123</v>
      </c>
      <c r="C220" s="26" t="s">
        <v>774</v>
      </c>
      <c r="D220" s="26" t="s">
        <v>192</v>
      </c>
      <c r="E220" s="26" t="s">
        <v>163</v>
      </c>
      <c r="F220" s="26" t="s">
        <v>153</v>
      </c>
      <c r="G220" s="65" t="s">
        <v>152</v>
      </c>
      <c r="H220" s="209">
        <v>200</v>
      </c>
      <c r="I220" s="209">
        <v>200</v>
      </c>
    </row>
    <row r="221" spans="1:9" s="220" customFormat="1" ht="12.75" customHeight="1">
      <c r="A221" s="248"/>
      <c r="B221" s="225" t="s">
        <v>726</v>
      </c>
      <c r="C221" s="23" t="s">
        <v>774</v>
      </c>
      <c r="D221" s="24" t="s">
        <v>192</v>
      </c>
      <c r="E221" s="24" t="s">
        <v>163</v>
      </c>
      <c r="F221" s="23" t="s">
        <v>645</v>
      </c>
      <c r="G221" s="24"/>
      <c r="H221" s="224">
        <f>H222</f>
        <v>44</v>
      </c>
      <c r="I221" s="224">
        <f>I222</f>
        <v>44</v>
      </c>
    </row>
    <row r="222" spans="1:9" ht="51">
      <c r="A222" s="244"/>
      <c r="B222" s="185" t="s">
        <v>154</v>
      </c>
      <c r="C222" s="26" t="s">
        <v>774</v>
      </c>
      <c r="D222" s="26" t="s">
        <v>192</v>
      </c>
      <c r="E222" s="26" t="s">
        <v>163</v>
      </c>
      <c r="F222" s="26" t="s">
        <v>155</v>
      </c>
      <c r="G222" s="26"/>
      <c r="H222" s="209">
        <f>H223</f>
        <v>44</v>
      </c>
      <c r="I222" s="209">
        <f>I223</f>
        <v>44</v>
      </c>
    </row>
    <row r="223" spans="1:9" ht="26.25" customHeight="1">
      <c r="A223" s="244"/>
      <c r="B223" s="185" t="s">
        <v>834</v>
      </c>
      <c r="C223" s="25" t="s">
        <v>774</v>
      </c>
      <c r="D223" s="26" t="s">
        <v>192</v>
      </c>
      <c r="E223" s="26" t="s">
        <v>163</v>
      </c>
      <c r="F223" s="26" t="s">
        <v>156</v>
      </c>
      <c r="G223" s="26" t="s">
        <v>706</v>
      </c>
      <c r="H223" s="209">
        <v>44</v>
      </c>
      <c r="I223" s="209">
        <v>44</v>
      </c>
    </row>
    <row r="224" spans="1:9" s="28" customFormat="1" ht="12.75">
      <c r="A224" s="149"/>
      <c r="B224" s="67" t="s">
        <v>99</v>
      </c>
      <c r="C224" s="52" t="s">
        <v>774</v>
      </c>
      <c r="D224" s="52" t="s">
        <v>195</v>
      </c>
      <c r="E224" s="52"/>
      <c r="F224" s="52"/>
      <c r="G224" s="52"/>
      <c r="H224" s="206">
        <f>H225+H228</f>
        <v>0</v>
      </c>
      <c r="I224" s="206">
        <f>I225+I228</f>
        <v>0</v>
      </c>
    </row>
    <row r="225" spans="1:9" s="115" customFormat="1" ht="11.25" customHeight="1">
      <c r="A225" s="247"/>
      <c r="B225" s="229" t="s">
        <v>671</v>
      </c>
      <c r="C225" s="54" t="s">
        <v>774</v>
      </c>
      <c r="D225" s="54" t="s">
        <v>195</v>
      </c>
      <c r="E225" s="54" t="s">
        <v>191</v>
      </c>
      <c r="F225" s="54"/>
      <c r="G225" s="54"/>
      <c r="H225" s="230">
        <f>H226</f>
        <v>0</v>
      </c>
      <c r="I225" s="230">
        <f>I226</f>
        <v>0</v>
      </c>
    </row>
    <row r="226" spans="1:9" s="220" customFormat="1" ht="26.25" customHeight="1">
      <c r="A226" s="248"/>
      <c r="B226" s="225" t="s">
        <v>157</v>
      </c>
      <c r="C226" s="24" t="s">
        <v>774</v>
      </c>
      <c r="D226" s="24" t="s">
        <v>195</v>
      </c>
      <c r="E226" s="24" t="s">
        <v>191</v>
      </c>
      <c r="F226" s="24" t="s">
        <v>158</v>
      </c>
      <c r="G226" s="24"/>
      <c r="H226" s="224">
        <f>H227</f>
        <v>0</v>
      </c>
      <c r="I226" s="224">
        <f>I227</f>
        <v>0</v>
      </c>
    </row>
    <row r="227" spans="1:9" ht="13.5" customHeight="1">
      <c r="A227" s="244"/>
      <c r="B227" s="197" t="s">
        <v>755</v>
      </c>
      <c r="C227" s="26" t="s">
        <v>774</v>
      </c>
      <c r="D227" s="26" t="s">
        <v>195</v>
      </c>
      <c r="E227" s="26" t="s">
        <v>159</v>
      </c>
      <c r="F227" s="26" t="s">
        <v>158</v>
      </c>
      <c r="G227" s="26" t="s">
        <v>707</v>
      </c>
      <c r="H227" s="209">
        <v>0</v>
      </c>
      <c r="I227" s="209">
        <v>0</v>
      </c>
    </row>
    <row r="228" spans="1:9" s="220" customFormat="1" ht="12.75" customHeight="1">
      <c r="A228" s="248"/>
      <c r="B228" s="225" t="s">
        <v>726</v>
      </c>
      <c r="C228" s="24" t="s">
        <v>774</v>
      </c>
      <c r="D228" s="24" t="s">
        <v>195</v>
      </c>
      <c r="E228" s="24" t="s">
        <v>159</v>
      </c>
      <c r="F228" s="24" t="s">
        <v>645</v>
      </c>
      <c r="G228" s="24"/>
      <c r="H228" s="224">
        <f>H229</f>
        <v>0</v>
      </c>
      <c r="I228" s="224">
        <f>I229</f>
        <v>0</v>
      </c>
    </row>
    <row r="229" spans="1:9" ht="51">
      <c r="A229" s="244"/>
      <c r="B229" s="185" t="s">
        <v>528</v>
      </c>
      <c r="C229" s="26" t="s">
        <v>774</v>
      </c>
      <c r="D229" s="26" t="s">
        <v>195</v>
      </c>
      <c r="E229" s="26" t="s">
        <v>159</v>
      </c>
      <c r="F229" s="26" t="s">
        <v>160</v>
      </c>
      <c r="G229" s="26"/>
      <c r="H229" s="209">
        <f>H230</f>
        <v>0</v>
      </c>
      <c r="I229" s="209">
        <f>I230</f>
        <v>0</v>
      </c>
    </row>
    <row r="230" spans="1:9" ht="13.5" customHeight="1">
      <c r="A230" s="244"/>
      <c r="B230" s="197" t="s">
        <v>755</v>
      </c>
      <c r="C230" s="26" t="s">
        <v>774</v>
      </c>
      <c r="D230" s="26" t="s">
        <v>195</v>
      </c>
      <c r="E230" s="26" t="s">
        <v>159</v>
      </c>
      <c r="F230" s="26" t="s">
        <v>160</v>
      </c>
      <c r="G230" s="26" t="s">
        <v>707</v>
      </c>
      <c r="H230" s="209">
        <v>0</v>
      </c>
      <c r="I230" s="209">
        <v>0</v>
      </c>
    </row>
    <row r="231" spans="1:9" s="28" customFormat="1" ht="27" customHeight="1">
      <c r="A231" s="149" t="s">
        <v>541</v>
      </c>
      <c r="B231" s="67" t="s">
        <v>117</v>
      </c>
      <c r="C231" s="52" t="s">
        <v>775</v>
      </c>
      <c r="D231" s="52"/>
      <c r="E231" s="52"/>
      <c r="F231" s="51"/>
      <c r="G231" s="52"/>
      <c r="H231" s="206">
        <f>H232</f>
        <v>263692.4</v>
      </c>
      <c r="I231" s="206">
        <f>I232</f>
        <v>260969.9</v>
      </c>
    </row>
    <row r="232" spans="1:9" s="28" customFormat="1" ht="12.75">
      <c r="A232" s="149"/>
      <c r="B232" s="67" t="s">
        <v>433</v>
      </c>
      <c r="C232" s="52" t="s">
        <v>775</v>
      </c>
      <c r="D232" s="52" t="s">
        <v>194</v>
      </c>
      <c r="E232" s="52"/>
      <c r="F232" s="51"/>
      <c r="G232" s="52"/>
      <c r="H232" s="206">
        <f>H233+H254+H285+H292</f>
        <v>263692.4</v>
      </c>
      <c r="I232" s="206">
        <f>I233+I254+I285+I292</f>
        <v>260969.9</v>
      </c>
    </row>
    <row r="233" spans="1:9" s="115" customFormat="1" ht="12.75" customHeight="1">
      <c r="A233" s="247"/>
      <c r="B233" s="229" t="s">
        <v>165</v>
      </c>
      <c r="C233" s="54" t="s">
        <v>775</v>
      </c>
      <c r="D233" s="54" t="s">
        <v>194</v>
      </c>
      <c r="E233" s="54" t="s">
        <v>189</v>
      </c>
      <c r="F233" s="53"/>
      <c r="G233" s="54"/>
      <c r="H233" s="228">
        <f>H234+H241+H246</f>
        <v>46409.299999999996</v>
      </c>
      <c r="I233" s="228">
        <f>I234+I241+I246</f>
        <v>48119.899999999994</v>
      </c>
    </row>
    <row r="234" spans="1:9" s="220" customFormat="1" ht="15" customHeight="1">
      <c r="A234" s="248"/>
      <c r="B234" s="231" t="s">
        <v>83</v>
      </c>
      <c r="C234" s="24" t="s">
        <v>775</v>
      </c>
      <c r="D234" s="24" t="s">
        <v>194</v>
      </c>
      <c r="E234" s="24" t="s">
        <v>189</v>
      </c>
      <c r="F234" s="23" t="s">
        <v>474</v>
      </c>
      <c r="G234" s="24"/>
      <c r="H234" s="224">
        <f>H235</f>
        <v>42738.299999999996</v>
      </c>
      <c r="I234" s="224">
        <f>I235</f>
        <v>44338.299999999996</v>
      </c>
    </row>
    <row r="235" spans="1:9" ht="26.25" customHeight="1">
      <c r="A235" s="244"/>
      <c r="B235" s="185" t="s">
        <v>470</v>
      </c>
      <c r="C235" s="26" t="s">
        <v>775</v>
      </c>
      <c r="D235" s="26" t="s">
        <v>194</v>
      </c>
      <c r="E235" s="26" t="s">
        <v>189</v>
      </c>
      <c r="F235" s="25" t="s">
        <v>475</v>
      </c>
      <c r="G235" s="26"/>
      <c r="H235" s="210">
        <f>H236</f>
        <v>42738.299999999996</v>
      </c>
      <c r="I235" s="210">
        <f>I236</f>
        <v>44338.299999999996</v>
      </c>
    </row>
    <row r="236" spans="1:9" ht="36.75" customHeight="1">
      <c r="A236" s="244"/>
      <c r="B236" s="185" t="s">
        <v>471</v>
      </c>
      <c r="C236" s="26" t="s">
        <v>775</v>
      </c>
      <c r="D236" s="26" t="s">
        <v>194</v>
      </c>
      <c r="E236" s="26" t="s">
        <v>189</v>
      </c>
      <c r="F236" s="25" t="s">
        <v>476</v>
      </c>
      <c r="G236" s="26"/>
      <c r="H236" s="210">
        <f>H237+H238+H239+H240</f>
        <v>42738.299999999996</v>
      </c>
      <c r="I236" s="210">
        <f>I237+I238+I239+I240</f>
        <v>44338.299999999996</v>
      </c>
    </row>
    <row r="237" spans="1:9" ht="51.75" customHeight="1">
      <c r="A237" s="244"/>
      <c r="B237" s="185" t="s">
        <v>472</v>
      </c>
      <c r="C237" s="26" t="s">
        <v>775</v>
      </c>
      <c r="D237" s="26" t="s">
        <v>194</v>
      </c>
      <c r="E237" s="26" t="s">
        <v>189</v>
      </c>
      <c r="F237" s="25" t="s">
        <v>476</v>
      </c>
      <c r="G237" s="26" t="s">
        <v>219</v>
      </c>
      <c r="H237" s="209">
        <v>36675.1</v>
      </c>
      <c r="I237" s="209">
        <v>38275.1</v>
      </c>
    </row>
    <row r="238" spans="1:9" ht="12.75" customHeight="1">
      <c r="A238" s="244"/>
      <c r="B238" s="193" t="s">
        <v>473</v>
      </c>
      <c r="C238" s="26" t="s">
        <v>775</v>
      </c>
      <c r="D238" s="26" t="s">
        <v>194</v>
      </c>
      <c r="E238" s="26" t="s">
        <v>189</v>
      </c>
      <c r="F238" s="25" t="s">
        <v>476</v>
      </c>
      <c r="G238" s="26" t="s">
        <v>290</v>
      </c>
      <c r="H238" s="209">
        <v>0</v>
      </c>
      <c r="I238" s="209">
        <v>0</v>
      </c>
    </row>
    <row r="239" spans="1:9" ht="39" customHeight="1">
      <c r="A239" s="244"/>
      <c r="B239" s="193" t="s">
        <v>842</v>
      </c>
      <c r="C239" s="26" t="s">
        <v>775</v>
      </c>
      <c r="D239" s="26" t="s">
        <v>194</v>
      </c>
      <c r="E239" s="26" t="s">
        <v>189</v>
      </c>
      <c r="F239" s="25" t="s">
        <v>476</v>
      </c>
      <c r="G239" s="26" t="s">
        <v>220</v>
      </c>
      <c r="H239" s="209">
        <v>6063.2</v>
      </c>
      <c r="I239" s="209">
        <v>6063.2</v>
      </c>
    </row>
    <row r="240" spans="1:9" ht="12.75" customHeight="1">
      <c r="A240" s="244"/>
      <c r="B240" s="185" t="s">
        <v>480</v>
      </c>
      <c r="C240" s="26" t="s">
        <v>775</v>
      </c>
      <c r="D240" s="26" t="s">
        <v>194</v>
      </c>
      <c r="E240" s="26" t="s">
        <v>189</v>
      </c>
      <c r="F240" s="25" t="s">
        <v>476</v>
      </c>
      <c r="G240" s="26" t="s">
        <v>291</v>
      </c>
      <c r="H240" s="209">
        <v>0</v>
      </c>
      <c r="I240" s="209">
        <v>0</v>
      </c>
    </row>
    <row r="241" spans="1:9" s="220" customFormat="1" ht="12" customHeight="1">
      <c r="A241" s="248"/>
      <c r="B241" s="225" t="s">
        <v>5</v>
      </c>
      <c r="C241" s="24" t="s">
        <v>775</v>
      </c>
      <c r="D241" s="24" t="s">
        <v>194</v>
      </c>
      <c r="E241" s="24" t="s">
        <v>189</v>
      </c>
      <c r="F241" s="23" t="s">
        <v>479</v>
      </c>
      <c r="G241" s="24"/>
      <c r="H241" s="224">
        <f>H242</f>
        <v>3121</v>
      </c>
      <c r="I241" s="224">
        <f>I242</f>
        <v>3121</v>
      </c>
    </row>
    <row r="242" spans="1:9" ht="63" customHeight="1">
      <c r="A242" s="244"/>
      <c r="B242" s="197" t="s">
        <v>481</v>
      </c>
      <c r="C242" s="26" t="s">
        <v>775</v>
      </c>
      <c r="D242" s="26" t="s">
        <v>194</v>
      </c>
      <c r="E242" s="26" t="s">
        <v>189</v>
      </c>
      <c r="F242" s="25" t="s">
        <v>483</v>
      </c>
      <c r="G242" s="26"/>
      <c r="H242" s="209">
        <f>H243+H244+H245</f>
        <v>3121</v>
      </c>
      <c r="I242" s="209">
        <f>I243+I244+I245</f>
        <v>3121</v>
      </c>
    </row>
    <row r="243" spans="1:9" ht="26.25" customHeight="1">
      <c r="A243" s="244"/>
      <c r="B243" s="185" t="s">
        <v>834</v>
      </c>
      <c r="C243" s="26" t="s">
        <v>775</v>
      </c>
      <c r="D243" s="26" t="s">
        <v>194</v>
      </c>
      <c r="E243" s="26" t="s">
        <v>189</v>
      </c>
      <c r="F243" s="25" t="s">
        <v>483</v>
      </c>
      <c r="G243" s="26" t="s">
        <v>706</v>
      </c>
      <c r="H243" s="209">
        <v>3121</v>
      </c>
      <c r="I243" s="209">
        <v>3121</v>
      </c>
    </row>
    <row r="244" spans="1:9" ht="13.5" customHeight="1">
      <c r="A244" s="244"/>
      <c r="B244" s="185" t="s">
        <v>482</v>
      </c>
      <c r="C244" s="26" t="s">
        <v>775</v>
      </c>
      <c r="D244" s="26" t="s">
        <v>194</v>
      </c>
      <c r="E244" s="26" t="s">
        <v>189</v>
      </c>
      <c r="F244" s="25" t="s">
        <v>483</v>
      </c>
      <c r="G244" s="26" t="s">
        <v>290</v>
      </c>
      <c r="H244" s="209"/>
      <c r="I244" s="209"/>
    </row>
    <row r="245" spans="1:9" ht="13.5" customHeight="1">
      <c r="A245" s="244"/>
      <c r="B245" s="185" t="s">
        <v>480</v>
      </c>
      <c r="C245" s="26" t="s">
        <v>775</v>
      </c>
      <c r="D245" s="26" t="s">
        <v>194</v>
      </c>
      <c r="E245" s="26" t="s">
        <v>189</v>
      </c>
      <c r="F245" s="25" t="s">
        <v>483</v>
      </c>
      <c r="G245" s="26" t="s">
        <v>291</v>
      </c>
      <c r="H245" s="209"/>
      <c r="I245" s="209"/>
    </row>
    <row r="246" spans="1:9" s="220" customFormat="1" ht="13.5" customHeight="1">
      <c r="A246" s="248"/>
      <c r="B246" s="225" t="s">
        <v>726</v>
      </c>
      <c r="C246" s="24" t="s">
        <v>775</v>
      </c>
      <c r="D246" s="24" t="s">
        <v>194</v>
      </c>
      <c r="E246" s="24" t="s">
        <v>189</v>
      </c>
      <c r="F246" s="23" t="s">
        <v>645</v>
      </c>
      <c r="G246" s="24"/>
      <c r="H246" s="224">
        <f>H247+H249+H251</f>
        <v>550</v>
      </c>
      <c r="I246" s="224">
        <f>I247+I249+I251</f>
        <v>660.6</v>
      </c>
    </row>
    <row r="247" spans="1:9" ht="49.5" customHeight="1">
      <c r="A247" s="244"/>
      <c r="B247" s="185" t="s">
        <v>486</v>
      </c>
      <c r="C247" s="26" t="s">
        <v>775</v>
      </c>
      <c r="D247" s="26" t="s">
        <v>194</v>
      </c>
      <c r="E247" s="26" t="s">
        <v>189</v>
      </c>
      <c r="F247" s="25" t="s">
        <v>487</v>
      </c>
      <c r="G247" s="26"/>
      <c r="H247" s="209">
        <f>H248</f>
        <v>450</v>
      </c>
      <c r="I247" s="209">
        <f>I248</f>
        <v>450</v>
      </c>
    </row>
    <row r="248" spans="1:9" ht="13.5" customHeight="1">
      <c r="A248" s="244"/>
      <c r="B248" s="185" t="s">
        <v>482</v>
      </c>
      <c r="C248" s="26" t="s">
        <v>775</v>
      </c>
      <c r="D248" s="26" t="s">
        <v>194</v>
      </c>
      <c r="E248" s="26" t="s">
        <v>189</v>
      </c>
      <c r="F248" s="25" t="s">
        <v>487</v>
      </c>
      <c r="G248" s="26" t="s">
        <v>290</v>
      </c>
      <c r="H248" s="209">
        <v>450</v>
      </c>
      <c r="I248" s="209">
        <v>450</v>
      </c>
    </row>
    <row r="249" spans="1:9" ht="39.75" customHeight="1">
      <c r="A249" s="244"/>
      <c r="B249" s="185" t="s">
        <v>488</v>
      </c>
      <c r="C249" s="26" t="s">
        <v>775</v>
      </c>
      <c r="D249" s="26" t="s">
        <v>194</v>
      </c>
      <c r="E249" s="26" t="s">
        <v>189</v>
      </c>
      <c r="F249" s="25" t="s">
        <v>740</v>
      </c>
      <c r="G249" s="26"/>
      <c r="H249" s="209">
        <f>H250</f>
        <v>100</v>
      </c>
      <c r="I249" s="209">
        <f>I250</f>
        <v>100</v>
      </c>
    </row>
    <row r="250" spans="1:9" ht="13.5" customHeight="1">
      <c r="A250" s="244"/>
      <c r="B250" s="185" t="s">
        <v>482</v>
      </c>
      <c r="C250" s="26" t="s">
        <v>775</v>
      </c>
      <c r="D250" s="26" t="s">
        <v>194</v>
      </c>
      <c r="E250" s="26" t="s">
        <v>189</v>
      </c>
      <c r="F250" s="25" t="s">
        <v>740</v>
      </c>
      <c r="G250" s="26" t="s">
        <v>290</v>
      </c>
      <c r="H250" s="209">
        <v>100</v>
      </c>
      <c r="I250" s="209">
        <v>100</v>
      </c>
    </row>
    <row r="251" spans="1:9" ht="54" customHeight="1">
      <c r="A251" s="244"/>
      <c r="B251" s="185" t="s">
        <v>484</v>
      </c>
      <c r="C251" s="26" t="s">
        <v>775</v>
      </c>
      <c r="D251" s="26" t="s">
        <v>194</v>
      </c>
      <c r="E251" s="26" t="s">
        <v>189</v>
      </c>
      <c r="F251" s="25" t="s">
        <v>485</v>
      </c>
      <c r="G251" s="26"/>
      <c r="H251" s="209">
        <f>H252+H253</f>
        <v>0</v>
      </c>
      <c r="I251" s="209">
        <f>I252+I253</f>
        <v>110.6</v>
      </c>
    </row>
    <row r="252" spans="1:9" ht="13.5" customHeight="1">
      <c r="A252" s="244"/>
      <c r="B252" s="185" t="s">
        <v>482</v>
      </c>
      <c r="C252" s="26" t="s">
        <v>775</v>
      </c>
      <c r="D252" s="26" t="s">
        <v>194</v>
      </c>
      <c r="E252" s="26" t="s">
        <v>189</v>
      </c>
      <c r="F252" s="25" t="s">
        <v>485</v>
      </c>
      <c r="G252" s="26" t="s">
        <v>290</v>
      </c>
      <c r="H252" s="209">
        <v>0</v>
      </c>
      <c r="I252" s="209">
        <v>94.6</v>
      </c>
    </row>
    <row r="253" spans="1:9" ht="13.5" customHeight="1">
      <c r="A253" s="244"/>
      <c r="B253" s="185" t="s">
        <v>480</v>
      </c>
      <c r="C253" s="26" t="s">
        <v>775</v>
      </c>
      <c r="D253" s="26" t="s">
        <v>194</v>
      </c>
      <c r="E253" s="26" t="s">
        <v>189</v>
      </c>
      <c r="F253" s="25" t="s">
        <v>485</v>
      </c>
      <c r="G253" s="26" t="s">
        <v>291</v>
      </c>
      <c r="H253" s="209">
        <v>0</v>
      </c>
      <c r="I253" s="209">
        <v>16</v>
      </c>
    </row>
    <row r="254" spans="1:9" s="115" customFormat="1" ht="13.5" customHeight="1">
      <c r="A254" s="247"/>
      <c r="B254" s="229" t="s">
        <v>166</v>
      </c>
      <c r="C254" s="54" t="s">
        <v>775</v>
      </c>
      <c r="D254" s="54" t="s">
        <v>194</v>
      </c>
      <c r="E254" s="54" t="s">
        <v>190</v>
      </c>
      <c r="F254" s="53"/>
      <c r="G254" s="54"/>
      <c r="H254" s="230">
        <f>H255+H263+H268+H272+H278</f>
        <v>199897.2</v>
      </c>
      <c r="I254" s="230">
        <f>I255+I263+I268+I272+I278</f>
        <v>197254.1</v>
      </c>
    </row>
    <row r="255" spans="1:9" s="220" customFormat="1" ht="27" customHeight="1">
      <c r="A255" s="248"/>
      <c r="B255" s="225" t="s">
        <v>489</v>
      </c>
      <c r="C255" s="24" t="s">
        <v>775</v>
      </c>
      <c r="D255" s="24" t="s">
        <v>194</v>
      </c>
      <c r="E255" s="24" t="s">
        <v>190</v>
      </c>
      <c r="F255" s="23" t="s">
        <v>492</v>
      </c>
      <c r="G255" s="24"/>
      <c r="H255" s="224">
        <f>H256</f>
        <v>192100.1</v>
      </c>
      <c r="I255" s="224">
        <f>I256</f>
        <v>189714.7</v>
      </c>
    </row>
    <row r="256" spans="1:9" ht="23.25" customHeight="1">
      <c r="A256" s="244"/>
      <c r="B256" s="185" t="s">
        <v>470</v>
      </c>
      <c r="C256" s="26" t="s">
        <v>775</v>
      </c>
      <c r="D256" s="26" t="s">
        <v>194</v>
      </c>
      <c r="E256" s="26" t="s">
        <v>190</v>
      </c>
      <c r="F256" s="25" t="s">
        <v>493</v>
      </c>
      <c r="G256" s="26"/>
      <c r="H256" s="209">
        <f>H257+H260</f>
        <v>192100.1</v>
      </c>
      <c r="I256" s="209">
        <f>I257+I260</f>
        <v>189714.7</v>
      </c>
    </row>
    <row r="257" spans="1:9" ht="39.75" customHeight="1">
      <c r="A257" s="244"/>
      <c r="B257" s="185" t="s">
        <v>490</v>
      </c>
      <c r="C257" s="26" t="s">
        <v>775</v>
      </c>
      <c r="D257" s="26" t="s">
        <v>194</v>
      </c>
      <c r="E257" s="26" t="s">
        <v>190</v>
      </c>
      <c r="F257" s="25" t="s">
        <v>494</v>
      </c>
      <c r="G257" s="26"/>
      <c r="H257" s="209">
        <f>H258+H259</f>
        <v>28195.1</v>
      </c>
      <c r="I257" s="209">
        <f>I258+I259</f>
        <v>25809.7</v>
      </c>
    </row>
    <row r="258" spans="1:9" ht="38.25" customHeight="1">
      <c r="A258" s="244"/>
      <c r="B258" s="185" t="s">
        <v>840</v>
      </c>
      <c r="C258" s="26" t="s">
        <v>775</v>
      </c>
      <c r="D258" s="26" t="s">
        <v>194</v>
      </c>
      <c r="E258" s="26" t="s">
        <v>190</v>
      </c>
      <c r="F258" s="25" t="s">
        <v>494</v>
      </c>
      <c r="G258" s="26" t="s">
        <v>219</v>
      </c>
      <c r="H258" s="209">
        <v>28195.1</v>
      </c>
      <c r="I258" s="209">
        <v>25809.7</v>
      </c>
    </row>
    <row r="259" spans="1:9" ht="13.5" customHeight="1">
      <c r="A259" s="244"/>
      <c r="B259" s="185" t="s">
        <v>482</v>
      </c>
      <c r="C259" s="26" t="s">
        <v>775</v>
      </c>
      <c r="D259" s="26" t="s">
        <v>194</v>
      </c>
      <c r="E259" s="26" t="s">
        <v>190</v>
      </c>
      <c r="F259" s="25" t="s">
        <v>494</v>
      </c>
      <c r="G259" s="26" t="s">
        <v>290</v>
      </c>
      <c r="H259" s="209">
        <v>0</v>
      </c>
      <c r="I259" s="209">
        <v>0</v>
      </c>
    </row>
    <row r="260" spans="1:9" ht="39" customHeight="1">
      <c r="A260" s="244"/>
      <c r="B260" s="185" t="s">
        <v>491</v>
      </c>
      <c r="C260" s="26" t="s">
        <v>775</v>
      </c>
      <c r="D260" s="26" t="s">
        <v>194</v>
      </c>
      <c r="E260" s="26" t="s">
        <v>190</v>
      </c>
      <c r="F260" s="25" t="s">
        <v>495</v>
      </c>
      <c r="G260" s="26"/>
      <c r="H260" s="209">
        <f>H261+H262</f>
        <v>163905</v>
      </c>
      <c r="I260" s="209">
        <f>I261+I262</f>
        <v>163905</v>
      </c>
    </row>
    <row r="261" spans="1:9" ht="40.5" customHeight="1">
      <c r="A261" s="244"/>
      <c r="B261" s="185" t="s">
        <v>835</v>
      </c>
      <c r="C261" s="26" t="s">
        <v>775</v>
      </c>
      <c r="D261" s="26" t="s">
        <v>194</v>
      </c>
      <c r="E261" s="26" t="s">
        <v>190</v>
      </c>
      <c r="F261" s="25" t="s">
        <v>495</v>
      </c>
      <c r="G261" s="26" t="s">
        <v>219</v>
      </c>
      <c r="H261" s="209">
        <v>163905</v>
      </c>
      <c r="I261" s="209">
        <v>163905</v>
      </c>
    </row>
    <row r="262" spans="1:9" ht="13.5" customHeight="1">
      <c r="A262" s="244"/>
      <c r="B262" s="185" t="s">
        <v>482</v>
      </c>
      <c r="C262" s="26" t="s">
        <v>775</v>
      </c>
      <c r="D262" s="26" t="s">
        <v>194</v>
      </c>
      <c r="E262" s="26" t="s">
        <v>190</v>
      </c>
      <c r="F262" s="25" t="s">
        <v>495</v>
      </c>
      <c r="G262" s="26" t="s">
        <v>290</v>
      </c>
      <c r="H262" s="209">
        <v>0</v>
      </c>
      <c r="I262" s="209">
        <v>0</v>
      </c>
    </row>
    <row r="263" spans="1:9" s="220" customFormat="1" ht="13.5" customHeight="1">
      <c r="A263" s="248"/>
      <c r="B263" s="225" t="s">
        <v>167</v>
      </c>
      <c r="C263" s="24" t="s">
        <v>775</v>
      </c>
      <c r="D263" s="24" t="s">
        <v>194</v>
      </c>
      <c r="E263" s="24" t="s">
        <v>190</v>
      </c>
      <c r="F263" s="23" t="s">
        <v>497</v>
      </c>
      <c r="G263" s="24"/>
      <c r="H263" s="224">
        <f>H264</f>
        <v>4497.5</v>
      </c>
      <c r="I263" s="224">
        <f>I264</f>
        <v>4497.5</v>
      </c>
    </row>
    <row r="264" spans="1:9" ht="25.5">
      <c r="A264" s="244"/>
      <c r="B264" s="185" t="s">
        <v>496</v>
      </c>
      <c r="C264" s="26" t="s">
        <v>775</v>
      </c>
      <c r="D264" s="26" t="s">
        <v>194</v>
      </c>
      <c r="E264" s="26" t="s">
        <v>190</v>
      </c>
      <c r="F264" s="25" t="s">
        <v>498</v>
      </c>
      <c r="G264" s="26"/>
      <c r="H264" s="209">
        <f>H265</f>
        <v>4497.5</v>
      </c>
      <c r="I264" s="209">
        <f>I265</f>
        <v>4497.5</v>
      </c>
    </row>
    <row r="265" spans="1:9" ht="39" customHeight="1">
      <c r="A265" s="244"/>
      <c r="B265" s="185" t="s">
        <v>490</v>
      </c>
      <c r="C265" s="26" t="s">
        <v>775</v>
      </c>
      <c r="D265" s="26" t="s">
        <v>194</v>
      </c>
      <c r="E265" s="26" t="s">
        <v>190</v>
      </c>
      <c r="F265" s="25" t="s">
        <v>499</v>
      </c>
      <c r="G265" s="26"/>
      <c r="H265" s="209">
        <f>H266+H267</f>
        <v>4497.5</v>
      </c>
      <c r="I265" s="209">
        <f>I266+I267</f>
        <v>4497.5</v>
      </c>
    </row>
    <row r="266" spans="1:9" ht="39" customHeight="1">
      <c r="A266" s="244"/>
      <c r="B266" s="185" t="s">
        <v>841</v>
      </c>
      <c r="C266" s="26" t="s">
        <v>775</v>
      </c>
      <c r="D266" s="26" t="s">
        <v>194</v>
      </c>
      <c r="E266" s="26" t="s">
        <v>190</v>
      </c>
      <c r="F266" s="25" t="s">
        <v>499</v>
      </c>
      <c r="G266" s="26" t="s">
        <v>219</v>
      </c>
      <c r="H266" s="209">
        <v>4497.5</v>
      </c>
      <c r="I266" s="209">
        <v>4497.5</v>
      </c>
    </row>
    <row r="267" spans="1:9" ht="12.75">
      <c r="A267" s="244"/>
      <c r="B267" s="185" t="s">
        <v>482</v>
      </c>
      <c r="C267" s="26" t="s">
        <v>775</v>
      </c>
      <c r="D267" s="26" t="s">
        <v>194</v>
      </c>
      <c r="E267" s="26" t="s">
        <v>190</v>
      </c>
      <c r="F267" s="25" t="s">
        <v>499</v>
      </c>
      <c r="G267" s="26" t="s">
        <v>290</v>
      </c>
      <c r="H267" s="209">
        <v>0</v>
      </c>
      <c r="I267" s="209">
        <v>0</v>
      </c>
    </row>
    <row r="268" spans="1:9" s="220" customFormat="1" ht="15" customHeight="1">
      <c r="A268" s="248"/>
      <c r="B268" s="225" t="s">
        <v>672</v>
      </c>
      <c r="C268" s="24" t="s">
        <v>775</v>
      </c>
      <c r="D268" s="24" t="s">
        <v>194</v>
      </c>
      <c r="E268" s="24" t="s">
        <v>190</v>
      </c>
      <c r="F268" s="23" t="s">
        <v>673</v>
      </c>
      <c r="G268" s="24"/>
      <c r="H268" s="227">
        <f aca="true" t="shared" si="17" ref="H268:I270">H269</f>
        <v>1739</v>
      </c>
      <c r="I268" s="227">
        <f t="shared" si="17"/>
        <v>1739</v>
      </c>
    </row>
    <row r="269" spans="1:10" ht="13.5" customHeight="1">
      <c r="A269" s="244"/>
      <c r="B269" s="185" t="s">
        <v>748</v>
      </c>
      <c r="C269" s="26" t="s">
        <v>775</v>
      </c>
      <c r="D269" s="26" t="s">
        <v>194</v>
      </c>
      <c r="E269" s="26" t="s">
        <v>190</v>
      </c>
      <c r="F269" s="26" t="s">
        <v>674</v>
      </c>
      <c r="G269" s="65"/>
      <c r="H269" s="210">
        <f t="shared" si="17"/>
        <v>1739</v>
      </c>
      <c r="I269" s="210">
        <f t="shared" si="17"/>
        <v>1739</v>
      </c>
      <c r="J269" s="188"/>
    </row>
    <row r="270" spans="1:10" ht="36.75" customHeight="1">
      <c r="A270" s="244"/>
      <c r="B270" s="196" t="s">
        <v>500</v>
      </c>
      <c r="C270" s="26" t="s">
        <v>775</v>
      </c>
      <c r="D270" s="26" t="s">
        <v>194</v>
      </c>
      <c r="E270" s="26" t="s">
        <v>190</v>
      </c>
      <c r="F270" s="60" t="s">
        <v>501</v>
      </c>
      <c r="G270" s="60"/>
      <c r="H270" s="209">
        <f t="shared" si="17"/>
        <v>1739</v>
      </c>
      <c r="I270" s="209">
        <f t="shared" si="17"/>
        <v>1739</v>
      </c>
      <c r="J270" s="187"/>
    </row>
    <row r="271" spans="1:9" ht="12.75">
      <c r="A271" s="244"/>
      <c r="B271" s="185" t="s">
        <v>482</v>
      </c>
      <c r="C271" s="26" t="s">
        <v>775</v>
      </c>
      <c r="D271" s="26" t="s">
        <v>194</v>
      </c>
      <c r="E271" s="26" t="s">
        <v>190</v>
      </c>
      <c r="F271" s="60" t="s">
        <v>501</v>
      </c>
      <c r="G271" s="60" t="s">
        <v>290</v>
      </c>
      <c r="H271" s="209">
        <v>1739</v>
      </c>
      <c r="I271" s="209">
        <v>1739</v>
      </c>
    </row>
    <row r="272" spans="1:9" s="220" customFormat="1" ht="12.75">
      <c r="A272" s="248"/>
      <c r="B272" s="217" t="s">
        <v>5</v>
      </c>
      <c r="C272" s="24" t="s">
        <v>775</v>
      </c>
      <c r="D272" s="24" t="s">
        <v>194</v>
      </c>
      <c r="E272" s="24" t="s">
        <v>190</v>
      </c>
      <c r="F272" s="62" t="s">
        <v>479</v>
      </c>
      <c r="G272" s="62"/>
      <c r="H272" s="224">
        <f>H273</f>
        <v>119</v>
      </c>
      <c r="I272" s="224">
        <f>I273</f>
        <v>119</v>
      </c>
    </row>
    <row r="273" spans="1:9" ht="24" customHeight="1">
      <c r="A273" s="244"/>
      <c r="B273" s="196" t="s">
        <v>502</v>
      </c>
      <c r="C273" s="26" t="s">
        <v>775</v>
      </c>
      <c r="D273" s="26" t="s">
        <v>194</v>
      </c>
      <c r="E273" s="26" t="s">
        <v>190</v>
      </c>
      <c r="F273" s="60" t="s">
        <v>506</v>
      </c>
      <c r="G273" s="60"/>
      <c r="H273" s="209">
        <f>H274+H276</f>
        <v>119</v>
      </c>
      <c r="I273" s="209">
        <f>I274+I276</f>
        <v>119</v>
      </c>
    </row>
    <row r="274" spans="1:9" ht="24.75" customHeight="1">
      <c r="A274" s="244"/>
      <c r="B274" s="196" t="s">
        <v>503</v>
      </c>
      <c r="C274" s="26" t="s">
        <v>775</v>
      </c>
      <c r="D274" s="26" t="s">
        <v>194</v>
      </c>
      <c r="E274" s="26" t="s">
        <v>190</v>
      </c>
      <c r="F274" s="60" t="s">
        <v>505</v>
      </c>
      <c r="G274" s="60"/>
      <c r="H274" s="209">
        <f>H275</f>
        <v>0</v>
      </c>
      <c r="I274" s="209">
        <f>I275</f>
        <v>0</v>
      </c>
    </row>
    <row r="275" spans="1:9" ht="12.75">
      <c r="A275" s="244"/>
      <c r="B275" s="185" t="s">
        <v>482</v>
      </c>
      <c r="C275" s="26" t="s">
        <v>775</v>
      </c>
      <c r="D275" s="26" t="s">
        <v>194</v>
      </c>
      <c r="E275" s="26" t="s">
        <v>190</v>
      </c>
      <c r="F275" s="60" t="s">
        <v>505</v>
      </c>
      <c r="G275" s="60" t="s">
        <v>290</v>
      </c>
      <c r="H275" s="209">
        <v>0</v>
      </c>
      <c r="I275" s="209">
        <v>0</v>
      </c>
    </row>
    <row r="276" spans="1:9" ht="24.75" customHeight="1">
      <c r="A276" s="244"/>
      <c r="B276" s="196" t="s">
        <v>504</v>
      </c>
      <c r="C276" s="26" t="s">
        <v>775</v>
      </c>
      <c r="D276" s="26" t="s">
        <v>194</v>
      </c>
      <c r="E276" s="26" t="s">
        <v>190</v>
      </c>
      <c r="F276" s="60" t="s">
        <v>507</v>
      </c>
      <c r="G276" s="60"/>
      <c r="H276" s="209">
        <f>H277</f>
        <v>119</v>
      </c>
      <c r="I276" s="209">
        <f>I277</f>
        <v>119</v>
      </c>
    </row>
    <row r="277" spans="1:9" ht="12.75">
      <c r="A277" s="244"/>
      <c r="B277" s="185" t="s">
        <v>482</v>
      </c>
      <c r="C277" s="26" t="s">
        <v>775</v>
      </c>
      <c r="D277" s="26" t="s">
        <v>194</v>
      </c>
      <c r="E277" s="26" t="s">
        <v>190</v>
      </c>
      <c r="F277" s="60" t="s">
        <v>507</v>
      </c>
      <c r="G277" s="60" t="s">
        <v>290</v>
      </c>
      <c r="H277" s="209">
        <v>119</v>
      </c>
      <c r="I277" s="209">
        <v>119</v>
      </c>
    </row>
    <row r="278" spans="1:9" s="220" customFormat="1" ht="13.5" customHeight="1">
      <c r="A278" s="248"/>
      <c r="B278" s="217" t="s">
        <v>726</v>
      </c>
      <c r="C278" s="24" t="s">
        <v>775</v>
      </c>
      <c r="D278" s="62" t="s">
        <v>194</v>
      </c>
      <c r="E278" s="62" t="s">
        <v>190</v>
      </c>
      <c r="F278" s="62" t="s">
        <v>645</v>
      </c>
      <c r="G278" s="62"/>
      <c r="H278" s="224">
        <f>H281+H283+H279</f>
        <v>1441.6</v>
      </c>
      <c r="I278" s="224">
        <f>I281+I283+I279</f>
        <v>1183.9</v>
      </c>
    </row>
    <row r="279" spans="1:9" ht="39.75" customHeight="1">
      <c r="A279" s="244"/>
      <c r="B279" s="185" t="s">
        <v>488</v>
      </c>
      <c r="C279" s="26" t="s">
        <v>775</v>
      </c>
      <c r="D279" s="26" t="s">
        <v>194</v>
      </c>
      <c r="E279" s="26" t="s">
        <v>190</v>
      </c>
      <c r="F279" s="25" t="s">
        <v>740</v>
      </c>
      <c r="G279" s="26"/>
      <c r="H279" s="209">
        <f>H280</f>
        <v>431.6</v>
      </c>
      <c r="I279" s="209">
        <f>I280</f>
        <v>431.6</v>
      </c>
    </row>
    <row r="280" spans="1:9" ht="13.5" customHeight="1">
      <c r="A280" s="244"/>
      <c r="B280" s="185" t="s">
        <v>482</v>
      </c>
      <c r="C280" s="26" t="s">
        <v>775</v>
      </c>
      <c r="D280" s="26" t="s">
        <v>194</v>
      </c>
      <c r="E280" s="26" t="s">
        <v>190</v>
      </c>
      <c r="F280" s="25" t="s">
        <v>740</v>
      </c>
      <c r="G280" s="26" t="s">
        <v>290</v>
      </c>
      <c r="H280" s="209">
        <v>431.6</v>
      </c>
      <c r="I280" s="209">
        <v>431.6</v>
      </c>
    </row>
    <row r="281" spans="1:9" ht="51" customHeight="1">
      <c r="A281" s="244"/>
      <c r="B281" s="196" t="s">
        <v>484</v>
      </c>
      <c r="C281" s="26" t="s">
        <v>775</v>
      </c>
      <c r="D281" s="60" t="s">
        <v>194</v>
      </c>
      <c r="E281" s="60" t="s">
        <v>190</v>
      </c>
      <c r="F281" s="60" t="s">
        <v>485</v>
      </c>
      <c r="G281" s="60"/>
      <c r="H281" s="209">
        <f>H282</f>
        <v>850</v>
      </c>
      <c r="I281" s="209">
        <f>I282</f>
        <v>752.3</v>
      </c>
    </row>
    <row r="282" spans="1:9" ht="13.5" customHeight="1">
      <c r="A282" s="244"/>
      <c r="B282" s="185" t="s">
        <v>482</v>
      </c>
      <c r="C282" s="26" t="s">
        <v>775</v>
      </c>
      <c r="D282" s="60" t="s">
        <v>194</v>
      </c>
      <c r="E282" s="60" t="s">
        <v>190</v>
      </c>
      <c r="F282" s="60" t="s">
        <v>485</v>
      </c>
      <c r="G282" s="60" t="s">
        <v>290</v>
      </c>
      <c r="H282" s="209">
        <v>850</v>
      </c>
      <c r="I282" s="209">
        <v>752.3</v>
      </c>
    </row>
    <row r="283" spans="1:9" ht="51">
      <c r="A283" s="244"/>
      <c r="B283" s="185" t="s">
        <v>384</v>
      </c>
      <c r="C283" s="26" t="s">
        <v>775</v>
      </c>
      <c r="D283" s="60" t="s">
        <v>194</v>
      </c>
      <c r="E283" s="60" t="s">
        <v>190</v>
      </c>
      <c r="F283" s="60" t="s">
        <v>523</v>
      </c>
      <c r="G283" s="60"/>
      <c r="H283" s="209">
        <f>H284</f>
        <v>160</v>
      </c>
      <c r="I283" s="209">
        <f>I284</f>
        <v>0</v>
      </c>
    </row>
    <row r="284" spans="1:9" ht="13.5" customHeight="1">
      <c r="A284" s="244"/>
      <c r="B284" s="185" t="s">
        <v>482</v>
      </c>
      <c r="C284" s="26" t="s">
        <v>775</v>
      </c>
      <c r="D284" s="60" t="s">
        <v>194</v>
      </c>
      <c r="E284" s="60" t="s">
        <v>190</v>
      </c>
      <c r="F284" s="60" t="s">
        <v>523</v>
      </c>
      <c r="G284" s="60" t="s">
        <v>290</v>
      </c>
      <c r="H284" s="209">
        <v>160</v>
      </c>
      <c r="I284" s="209">
        <v>0</v>
      </c>
    </row>
    <row r="285" spans="1:9" s="115" customFormat="1" ht="13.5" customHeight="1">
      <c r="A285" s="247"/>
      <c r="B285" s="229" t="s">
        <v>741</v>
      </c>
      <c r="C285" s="53" t="s">
        <v>775</v>
      </c>
      <c r="D285" s="54" t="s">
        <v>194</v>
      </c>
      <c r="E285" s="54" t="s">
        <v>194</v>
      </c>
      <c r="F285" s="54"/>
      <c r="G285" s="54"/>
      <c r="H285" s="230">
        <f>H286+H289</f>
        <v>281</v>
      </c>
      <c r="I285" s="230">
        <f>I286+I289</f>
        <v>281</v>
      </c>
    </row>
    <row r="286" spans="1:9" s="220" customFormat="1" ht="12.75" customHeight="1">
      <c r="A286" s="248"/>
      <c r="B286" s="225" t="s">
        <v>742</v>
      </c>
      <c r="C286" s="23" t="s">
        <v>775</v>
      </c>
      <c r="D286" s="24" t="s">
        <v>194</v>
      </c>
      <c r="E286" s="24" t="s">
        <v>194</v>
      </c>
      <c r="F286" s="24" t="s">
        <v>529</v>
      </c>
      <c r="G286" s="24"/>
      <c r="H286" s="224">
        <f>H287</f>
        <v>100</v>
      </c>
      <c r="I286" s="224">
        <f>I287</f>
        <v>100</v>
      </c>
    </row>
    <row r="287" spans="1:9" ht="13.5" customHeight="1">
      <c r="A287" s="244"/>
      <c r="B287" s="185" t="s">
        <v>743</v>
      </c>
      <c r="C287" s="25" t="s">
        <v>775</v>
      </c>
      <c r="D287" s="26" t="s">
        <v>194</v>
      </c>
      <c r="E287" s="26" t="s">
        <v>194</v>
      </c>
      <c r="F287" s="25" t="s">
        <v>668</v>
      </c>
      <c r="G287" s="26"/>
      <c r="H287" s="209">
        <f>H288</f>
        <v>100</v>
      </c>
      <c r="I287" s="209">
        <f>I288</f>
        <v>100</v>
      </c>
    </row>
    <row r="288" spans="1:9" ht="25.5" customHeight="1">
      <c r="A288" s="244"/>
      <c r="B288" s="185" t="s">
        <v>834</v>
      </c>
      <c r="C288" s="25" t="s">
        <v>775</v>
      </c>
      <c r="D288" s="26" t="s">
        <v>194</v>
      </c>
      <c r="E288" s="26" t="s">
        <v>194</v>
      </c>
      <c r="F288" s="26" t="s">
        <v>668</v>
      </c>
      <c r="G288" s="26" t="s">
        <v>706</v>
      </c>
      <c r="H288" s="210">
        <v>100</v>
      </c>
      <c r="I288" s="210">
        <v>100</v>
      </c>
    </row>
    <row r="289" spans="1:9" s="220" customFormat="1" ht="25.5">
      <c r="A289" s="248"/>
      <c r="B289" s="225" t="s">
        <v>6</v>
      </c>
      <c r="C289" s="24" t="s">
        <v>775</v>
      </c>
      <c r="D289" s="24" t="s">
        <v>194</v>
      </c>
      <c r="E289" s="24" t="s">
        <v>194</v>
      </c>
      <c r="F289" s="24" t="s">
        <v>510</v>
      </c>
      <c r="G289" s="226"/>
      <c r="H289" s="227">
        <f>H290</f>
        <v>181</v>
      </c>
      <c r="I289" s="227">
        <f>I290</f>
        <v>181</v>
      </c>
    </row>
    <row r="290" spans="1:9" ht="12.75">
      <c r="A290" s="244"/>
      <c r="B290" s="194" t="s">
        <v>509</v>
      </c>
      <c r="C290" s="26" t="s">
        <v>775</v>
      </c>
      <c r="D290" s="26" t="s">
        <v>194</v>
      </c>
      <c r="E290" s="26" t="s">
        <v>194</v>
      </c>
      <c r="F290" s="26" t="s">
        <v>511</v>
      </c>
      <c r="G290" s="65"/>
      <c r="H290" s="210">
        <f>H291</f>
        <v>181</v>
      </c>
      <c r="I290" s="210">
        <f>I291</f>
        <v>181</v>
      </c>
    </row>
    <row r="291" spans="1:9" ht="12.75">
      <c r="A291" s="244"/>
      <c r="B291" s="185" t="s">
        <v>482</v>
      </c>
      <c r="C291" s="26" t="s">
        <v>775</v>
      </c>
      <c r="D291" s="26" t="s">
        <v>194</v>
      </c>
      <c r="E291" s="26" t="s">
        <v>194</v>
      </c>
      <c r="F291" s="26" t="s">
        <v>511</v>
      </c>
      <c r="G291" s="65" t="s">
        <v>290</v>
      </c>
      <c r="H291" s="210">
        <v>181</v>
      </c>
      <c r="I291" s="210">
        <v>181</v>
      </c>
    </row>
    <row r="292" spans="1:9" s="115" customFormat="1" ht="13.5">
      <c r="A292" s="247"/>
      <c r="B292" s="221" t="s">
        <v>168</v>
      </c>
      <c r="C292" s="54" t="s">
        <v>775</v>
      </c>
      <c r="D292" s="54" t="s">
        <v>194</v>
      </c>
      <c r="E292" s="54" t="s">
        <v>161</v>
      </c>
      <c r="F292" s="54"/>
      <c r="G292" s="66"/>
      <c r="H292" s="228">
        <f>H293+H301+H317</f>
        <v>17104.9</v>
      </c>
      <c r="I292" s="228">
        <f>I293+I301+I317</f>
        <v>15314.9</v>
      </c>
    </row>
    <row r="293" spans="1:9" s="220" customFormat="1" ht="52.5" customHeight="1">
      <c r="A293" s="248"/>
      <c r="B293" s="217" t="s">
        <v>766</v>
      </c>
      <c r="C293" s="23" t="s">
        <v>775</v>
      </c>
      <c r="D293" s="24" t="s">
        <v>194</v>
      </c>
      <c r="E293" s="24" t="s">
        <v>161</v>
      </c>
      <c r="F293" s="62" t="s">
        <v>624</v>
      </c>
      <c r="G293" s="62"/>
      <c r="H293" s="224">
        <f>H294</f>
        <v>3781.9</v>
      </c>
      <c r="I293" s="224">
        <f>I294</f>
        <v>3781.9</v>
      </c>
    </row>
    <row r="294" spans="1:9" ht="13.5" customHeight="1">
      <c r="A294" s="244"/>
      <c r="B294" s="185" t="s">
        <v>628</v>
      </c>
      <c r="C294" s="26" t="s">
        <v>775</v>
      </c>
      <c r="D294" s="26" t="s">
        <v>194</v>
      </c>
      <c r="E294" s="26" t="s">
        <v>161</v>
      </c>
      <c r="F294" s="26" t="s">
        <v>629</v>
      </c>
      <c r="G294" s="26"/>
      <c r="H294" s="209">
        <f>H295</f>
        <v>3781.9</v>
      </c>
      <c r="I294" s="209">
        <f>I295</f>
        <v>3781.9</v>
      </c>
    </row>
    <row r="295" spans="1:9" ht="25.5" customHeight="1">
      <c r="A295" s="244"/>
      <c r="B295" s="185" t="s">
        <v>714</v>
      </c>
      <c r="C295" s="26" t="s">
        <v>775</v>
      </c>
      <c r="D295" s="26" t="s">
        <v>194</v>
      </c>
      <c r="E295" s="26" t="s">
        <v>161</v>
      </c>
      <c r="F295" s="26" t="s">
        <v>630</v>
      </c>
      <c r="G295" s="26"/>
      <c r="H295" s="210">
        <f>SUM(H296:H300)</f>
        <v>3781.9</v>
      </c>
      <c r="I295" s="210">
        <f>SUM(I296:I300)</f>
        <v>3781.9</v>
      </c>
    </row>
    <row r="296" spans="1:9" ht="12.75" customHeight="1">
      <c r="A296" s="244"/>
      <c r="B296" s="185" t="s">
        <v>627</v>
      </c>
      <c r="C296" s="26" t="s">
        <v>775</v>
      </c>
      <c r="D296" s="26" t="s">
        <v>194</v>
      </c>
      <c r="E296" s="26" t="s">
        <v>161</v>
      </c>
      <c r="F296" s="26" t="s">
        <v>630</v>
      </c>
      <c r="G296" s="26" t="s">
        <v>708</v>
      </c>
      <c r="H296" s="209">
        <v>3564.3</v>
      </c>
      <c r="I296" s="209">
        <v>3564.3</v>
      </c>
    </row>
    <row r="297" spans="1:9" ht="26.25" customHeight="1">
      <c r="A297" s="244"/>
      <c r="B297" s="185" t="s">
        <v>717</v>
      </c>
      <c r="C297" s="26" t="s">
        <v>775</v>
      </c>
      <c r="D297" s="26" t="s">
        <v>194</v>
      </c>
      <c r="E297" s="26" t="s">
        <v>161</v>
      </c>
      <c r="F297" s="26" t="s">
        <v>630</v>
      </c>
      <c r="G297" s="26" t="s">
        <v>709</v>
      </c>
      <c r="H297" s="210">
        <v>21.2</v>
      </c>
      <c r="I297" s="210">
        <v>21.2</v>
      </c>
    </row>
    <row r="298" spans="1:9" ht="25.5">
      <c r="A298" s="244"/>
      <c r="B298" s="185" t="s">
        <v>631</v>
      </c>
      <c r="C298" s="26" t="s">
        <v>775</v>
      </c>
      <c r="D298" s="26" t="s">
        <v>194</v>
      </c>
      <c r="E298" s="26" t="s">
        <v>161</v>
      </c>
      <c r="F298" s="26" t="s">
        <v>630</v>
      </c>
      <c r="G298" s="26" t="s">
        <v>710</v>
      </c>
      <c r="H298" s="210">
        <v>140.4</v>
      </c>
      <c r="I298" s="210">
        <v>140.4</v>
      </c>
    </row>
    <row r="299" spans="1:9" ht="26.25" customHeight="1">
      <c r="A299" s="244"/>
      <c r="B299" s="185" t="s">
        <v>834</v>
      </c>
      <c r="C299" s="26" t="s">
        <v>775</v>
      </c>
      <c r="D299" s="26" t="s">
        <v>194</v>
      </c>
      <c r="E299" s="26" t="s">
        <v>161</v>
      </c>
      <c r="F299" s="26" t="s">
        <v>630</v>
      </c>
      <c r="G299" s="26" t="s">
        <v>706</v>
      </c>
      <c r="H299" s="209">
        <v>56</v>
      </c>
      <c r="I299" s="209">
        <v>56</v>
      </c>
    </row>
    <row r="300" spans="1:9" ht="14.25" customHeight="1">
      <c r="A300" s="244"/>
      <c r="B300" s="185" t="s">
        <v>718</v>
      </c>
      <c r="C300" s="26" t="s">
        <v>775</v>
      </c>
      <c r="D300" s="26" t="s">
        <v>194</v>
      </c>
      <c r="E300" s="26" t="s">
        <v>161</v>
      </c>
      <c r="F300" s="26" t="s">
        <v>630</v>
      </c>
      <c r="G300" s="26" t="s">
        <v>711</v>
      </c>
      <c r="H300" s="209">
        <v>0</v>
      </c>
      <c r="I300" s="209">
        <v>0</v>
      </c>
    </row>
    <row r="301" spans="1:9" s="220" customFormat="1" ht="50.25" customHeight="1">
      <c r="A301" s="248"/>
      <c r="B301" s="217" t="s">
        <v>512</v>
      </c>
      <c r="C301" s="24" t="s">
        <v>775</v>
      </c>
      <c r="D301" s="62" t="s">
        <v>194</v>
      </c>
      <c r="E301" s="62" t="s">
        <v>161</v>
      </c>
      <c r="F301" s="62" t="s">
        <v>515</v>
      </c>
      <c r="G301" s="62"/>
      <c r="H301" s="224">
        <f>H302</f>
        <v>12533</v>
      </c>
      <c r="I301" s="224">
        <f>I302</f>
        <v>11533</v>
      </c>
    </row>
    <row r="302" spans="1:9" ht="25.5">
      <c r="A302" s="244"/>
      <c r="B302" s="185" t="s">
        <v>496</v>
      </c>
      <c r="C302" s="26" t="s">
        <v>775</v>
      </c>
      <c r="D302" s="60" t="s">
        <v>194</v>
      </c>
      <c r="E302" s="60" t="s">
        <v>161</v>
      </c>
      <c r="F302" s="60" t="s">
        <v>516</v>
      </c>
      <c r="G302" s="60"/>
      <c r="H302" s="209">
        <f>H303+H310</f>
        <v>12533</v>
      </c>
      <c r="I302" s="209">
        <f>I303+I310</f>
        <v>11533</v>
      </c>
    </row>
    <row r="303" spans="1:9" ht="50.25" customHeight="1">
      <c r="A303" s="244"/>
      <c r="B303" s="196" t="s">
        <v>519</v>
      </c>
      <c r="C303" s="26" t="s">
        <v>775</v>
      </c>
      <c r="D303" s="60" t="s">
        <v>194</v>
      </c>
      <c r="E303" s="60" t="s">
        <v>161</v>
      </c>
      <c r="F303" s="60" t="s">
        <v>517</v>
      </c>
      <c r="G303" s="60"/>
      <c r="H303" s="209">
        <f>SUM(H304:H309)</f>
        <v>5969.4</v>
      </c>
      <c r="I303" s="209">
        <f>SUM(I304:I309)</f>
        <v>4969.4</v>
      </c>
    </row>
    <row r="304" spans="1:9" ht="13.5" customHeight="1">
      <c r="A304" s="244"/>
      <c r="B304" s="185" t="s">
        <v>627</v>
      </c>
      <c r="C304" s="26" t="s">
        <v>775</v>
      </c>
      <c r="D304" s="60" t="s">
        <v>194</v>
      </c>
      <c r="E304" s="60" t="s">
        <v>161</v>
      </c>
      <c r="F304" s="60" t="s">
        <v>517</v>
      </c>
      <c r="G304" s="26" t="s">
        <v>277</v>
      </c>
      <c r="H304" s="213">
        <v>1543.4</v>
      </c>
      <c r="I304" s="213">
        <v>1543.4</v>
      </c>
    </row>
    <row r="305" spans="1:9" ht="24.75" customHeight="1">
      <c r="A305" s="244"/>
      <c r="B305" s="185" t="s">
        <v>513</v>
      </c>
      <c r="C305" s="26" t="s">
        <v>775</v>
      </c>
      <c r="D305" s="60" t="s">
        <v>194</v>
      </c>
      <c r="E305" s="60" t="s">
        <v>161</v>
      </c>
      <c r="F305" s="60" t="s">
        <v>517</v>
      </c>
      <c r="G305" s="26" t="s">
        <v>95</v>
      </c>
      <c r="H305" s="209">
        <v>174</v>
      </c>
      <c r="I305" s="209">
        <v>174</v>
      </c>
    </row>
    <row r="306" spans="1:9" ht="12.75" customHeight="1">
      <c r="A306" s="244"/>
      <c r="B306" s="185" t="s">
        <v>631</v>
      </c>
      <c r="C306" s="26" t="s">
        <v>775</v>
      </c>
      <c r="D306" s="60" t="s">
        <v>194</v>
      </c>
      <c r="E306" s="60" t="s">
        <v>161</v>
      </c>
      <c r="F306" s="60" t="s">
        <v>517</v>
      </c>
      <c r="G306" s="26" t="s">
        <v>710</v>
      </c>
      <c r="H306" s="209">
        <v>29</v>
      </c>
      <c r="I306" s="209">
        <v>29</v>
      </c>
    </row>
    <row r="307" spans="1:9" ht="25.5" customHeight="1">
      <c r="A307" s="244"/>
      <c r="B307" s="185" t="s">
        <v>834</v>
      </c>
      <c r="C307" s="26" t="s">
        <v>775</v>
      </c>
      <c r="D307" s="60" t="s">
        <v>194</v>
      </c>
      <c r="E307" s="60" t="s">
        <v>161</v>
      </c>
      <c r="F307" s="60" t="s">
        <v>517</v>
      </c>
      <c r="G307" s="26" t="s">
        <v>706</v>
      </c>
      <c r="H307" s="209">
        <v>4187.1</v>
      </c>
      <c r="I307" s="209">
        <v>3187.1</v>
      </c>
    </row>
    <row r="308" spans="1:9" ht="26.25" customHeight="1">
      <c r="A308" s="244"/>
      <c r="B308" s="185" t="s">
        <v>514</v>
      </c>
      <c r="C308" s="26" t="s">
        <v>775</v>
      </c>
      <c r="D308" s="60" t="s">
        <v>194</v>
      </c>
      <c r="E308" s="60" t="s">
        <v>161</v>
      </c>
      <c r="F308" s="60" t="s">
        <v>517</v>
      </c>
      <c r="G308" s="26" t="s">
        <v>518</v>
      </c>
      <c r="H308" s="214">
        <v>0</v>
      </c>
      <c r="I308" s="214">
        <v>0</v>
      </c>
    </row>
    <row r="309" spans="1:9" ht="13.5" customHeight="1">
      <c r="A309" s="244"/>
      <c r="B309" s="185" t="s">
        <v>718</v>
      </c>
      <c r="C309" s="26" t="s">
        <v>775</v>
      </c>
      <c r="D309" s="60" t="s">
        <v>194</v>
      </c>
      <c r="E309" s="60" t="s">
        <v>161</v>
      </c>
      <c r="F309" s="60" t="s">
        <v>517</v>
      </c>
      <c r="G309" s="26" t="s">
        <v>711</v>
      </c>
      <c r="H309" s="215">
        <v>35.9</v>
      </c>
      <c r="I309" s="215">
        <v>35.9</v>
      </c>
    </row>
    <row r="310" spans="1:9" ht="37.5" customHeight="1">
      <c r="A310" s="244"/>
      <c r="B310" s="196" t="s">
        <v>520</v>
      </c>
      <c r="C310" s="26" t="s">
        <v>775</v>
      </c>
      <c r="D310" s="60" t="s">
        <v>194</v>
      </c>
      <c r="E310" s="60" t="s">
        <v>161</v>
      </c>
      <c r="F310" s="60" t="s">
        <v>521</v>
      </c>
      <c r="G310" s="60"/>
      <c r="H310" s="211">
        <f>SUM(H311:H316)</f>
        <v>6563.6</v>
      </c>
      <c r="I310" s="211">
        <f>SUM(I311:I316)</f>
        <v>6563.6</v>
      </c>
    </row>
    <row r="311" spans="1:9" ht="12.75">
      <c r="A311" s="244"/>
      <c r="B311" s="185" t="s">
        <v>627</v>
      </c>
      <c r="C311" s="26" t="s">
        <v>775</v>
      </c>
      <c r="D311" s="60" t="s">
        <v>194</v>
      </c>
      <c r="E311" s="60" t="s">
        <v>161</v>
      </c>
      <c r="F311" s="60" t="s">
        <v>521</v>
      </c>
      <c r="G311" s="26" t="s">
        <v>277</v>
      </c>
      <c r="H311" s="211">
        <v>6394.8</v>
      </c>
      <c r="I311" s="211">
        <v>6394.8</v>
      </c>
    </row>
    <row r="312" spans="1:9" ht="13.5" customHeight="1">
      <c r="A312" s="244"/>
      <c r="B312" s="185" t="s">
        <v>513</v>
      </c>
      <c r="C312" s="26" t="s">
        <v>775</v>
      </c>
      <c r="D312" s="60" t="s">
        <v>194</v>
      </c>
      <c r="E312" s="60" t="s">
        <v>161</v>
      </c>
      <c r="F312" s="60" t="s">
        <v>521</v>
      </c>
      <c r="G312" s="26" t="s">
        <v>95</v>
      </c>
      <c r="H312" s="211">
        <v>2</v>
      </c>
      <c r="I312" s="211">
        <v>2</v>
      </c>
    </row>
    <row r="313" spans="1:9" ht="25.5">
      <c r="A313" s="244"/>
      <c r="B313" s="185" t="s">
        <v>631</v>
      </c>
      <c r="C313" s="26" t="s">
        <v>775</v>
      </c>
      <c r="D313" s="60" t="s">
        <v>194</v>
      </c>
      <c r="E313" s="60" t="s">
        <v>161</v>
      </c>
      <c r="F313" s="60" t="s">
        <v>521</v>
      </c>
      <c r="G313" s="26" t="s">
        <v>710</v>
      </c>
      <c r="H313" s="211">
        <v>149.8</v>
      </c>
      <c r="I313" s="211">
        <v>149.8</v>
      </c>
    </row>
    <row r="314" spans="1:9" ht="25.5" customHeight="1">
      <c r="A314" s="244"/>
      <c r="B314" s="185" t="s">
        <v>834</v>
      </c>
      <c r="C314" s="26" t="s">
        <v>775</v>
      </c>
      <c r="D314" s="60" t="s">
        <v>194</v>
      </c>
      <c r="E314" s="60" t="s">
        <v>161</v>
      </c>
      <c r="F314" s="60" t="s">
        <v>521</v>
      </c>
      <c r="G314" s="26" t="s">
        <v>706</v>
      </c>
      <c r="H314" s="211">
        <v>17</v>
      </c>
      <c r="I314" s="211">
        <v>17</v>
      </c>
    </row>
    <row r="315" spans="1:9" ht="13.5" customHeight="1">
      <c r="A315" s="244"/>
      <c r="B315" s="185" t="s">
        <v>514</v>
      </c>
      <c r="C315" s="26" t="s">
        <v>775</v>
      </c>
      <c r="D315" s="60" t="s">
        <v>194</v>
      </c>
      <c r="E315" s="60" t="s">
        <v>161</v>
      </c>
      <c r="F315" s="60" t="s">
        <v>521</v>
      </c>
      <c r="G315" s="26" t="s">
        <v>518</v>
      </c>
      <c r="H315" s="211">
        <v>0</v>
      </c>
      <c r="I315" s="211">
        <v>0</v>
      </c>
    </row>
    <row r="316" spans="1:9" ht="13.5" customHeight="1">
      <c r="A316" s="244"/>
      <c r="B316" s="185" t="s">
        <v>718</v>
      </c>
      <c r="C316" s="26" t="s">
        <v>775</v>
      </c>
      <c r="D316" s="60" t="s">
        <v>194</v>
      </c>
      <c r="E316" s="60" t="s">
        <v>161</v>
      </c>
      <c r="F316" s="60" t="s">
        <v>521</v>
      </c>
      <c r="G316" s="26" t="s">
        <v>711</v>
      </c>
      <c r="H316" s="211">
        <v>0</v>
      </c>
      <c r="I316" s="211">
        <v>0</v>
      </c>
    </row>
    <row r="317" spans="1:9" s="220" customFormat="1" ht="13.5" customHeight="1">
      <c r="A317" s="248"/>
      <c r="B317" s="217" t="s">
        <v>726</v>
      </c>
      <c r="C317" s="26" t="s">
        <v>775</v>
      </c>
      <c r="D317" s="62" t="s">
        <v>194</v>
      </c>
      <c r="E317" s="62" t="s">
        <v>161</v>
      </c>
      <c r="F317" s="62" t="s">
        <v>645</v>
      </c>
      <c r="G317" s="24"/>
      <c r="H317" s="218">
        <f>H318</f>
        <v>790</v>
      </c>
      <c r="I317" s="218">
        <f>I318</f>
        <v>0</v>
      </c>
    </row>
    <row r="318" spans="1:9" ht="51">
      <c r="A318" s="244"/>
      <c r="B318" s="185" t="s">
        <v>384</v>
      </c>
      <c r="C318" s="26" t="s">
        <v>775</v>
      </c>
      <c r="D318" s="60" t="s">
        <v>194</v>
      </c>
      <c r="E318" s="60" t="s">
        <v>161</v>
      </c>
      <c r="F318" s="60" t="s">
        <v>523</v>
      </c>
      <c r="G318" s="60"/>
      <c r="H318" s="209">
        <f>H319</f>
        <v>790</v>
      </c>
      <c r="I318" s="209">
        <f>I319</f>
        <v>0</v>
      </c>
    </row>
    <row r="319" spans="1:9" ht="13.5" customHeight="1">
      <c r="A319" s="244"/>
      <c r="B319" s="185" t="s">
        <v>834</v>
      </c>
      <c r="C319" s="26" t="s">
        <v>775</v>
      </c>
      <c r="D319" s="60" t="s">
        <v>194</v>
      </c>
      <c r="E319" s="60" t="s">
        <v>161</v>
      </c>
      <c r="F319" s="60" t="s">
        <v>523</v>
      </c>
      <c r="G319" s="26" t="s">
        <v>706</v>
      </c>
      <c r="H319" s="211">
        <v>790</v>
      </c>
      <c r="I319" s="211">
        <v>0</v>
      </c>
    </row>
    <row r="320" spans="1:9" s="28" customFormat="1" ht="25.5">
      <c r="A320" s="149" t="s">
        <v>542</v>
      </c>
      <c r="B320" s="201" t="s">
        <v>522</v>
      </c>
      <c r="C320" s="52" t="s">
        <v>776</v>
      </c>
      <c r="D320" s="58"/>
      <c r="E320" s="58"/>
      <c r="F320" s="58"/>
      <c r="G320" s="202"/>
      <c r="H320" s="216">
        <f>H321+H333</f>
        <v>8429.9</v>
      </c>
      <c r="I320" s="216">
        <f>I321+I333</f>
        <v>7831.9</v>
      </c>
    </row>
    <row r="321" spans="1:9" s="28" customFormat="1" ht="12.75">
      <c r="A321" s="149"/>
      <c r="B321" s="201" t="s">
        <v>433</v>
      </c>
      <c r="C321" s="52" t="s">
        <v>776</v>
      </c>
      <c r="D321" s="58" t="s">
        <v>194</v>
      </c>
      <c r="E321" s="58"/>
      <c r="F321" s="58"/>
      <c r="G321" s="202"/>
      <c r="H321" s="216">
        <f>H322</f>
        <v>6834.3</v>
      </c>
      <c r="I321" s="216">
        <f>I322</f>
        <v>6236.3</v>
      </c>
    </row>
    <row r="322" spans="1:9" s="115" customFormat="1" ht="13.5">
      <c r="A322" s="247"/>
      <c r="B322" s="221" t="s">
        <v>166</v>
      </c>
      <c r="C322" s="54" t="s">
        <v>776</v>
      </c>
      <c r="D322" s="59" t="s">
        <v>194</v>
      </c>
      <c r="E322" s="59" t="s">
        <v>190</v>
      </c>
      <c r="F322" s="59"/>
      <c r="G322" s="64"/>
      <c r="H322" s="222">
        <f>H323+H328</f>
        <v>6834.3</v>
      </c>
      <c r="I322" s="222">
        <f>I323+I328</f>
        <v>6236.3</v>
      </c>
    </row>
    <row r="323" spans="1:9" s="220" customFormat="1" ht="13.5" customHeight="1">
      <c r="A323" s="248"/>
      <c r="B323" s="225" t="s">
        <v>167</v>
      </c>
      <c r="C323" s="24" t="s">
        <v>776</v>
      </c>
      <c r="D323" s="24" t="s">
        <v>194</v>
      </c>
      <c r="E323" s="24" t="s">
        <v>190</v>
      </c>
      <c r="F323" s="23" t="s">
        <v>497</v>
      </c>
      <c r="G323" s="24"/>
      <c r="H323" s="224">
        <f>H324</f>
        <v>6106.3</v>
      </c>
      <c r="I323" s="224">
        <f>I324</f>
        <v>6106.3</v>
      </c>
    </row>
    <row r="324" spans="1:9" ht="25.5">
      <c r="A324" s="244"/>
      <c r="B324" s="185" t="s">
        <v>496</v>
      </c>
      <c r="C324" s="26" t="s">
        <v>776</v>
      </c>
      <c r="D324" s="26" t="s">
        <v>194</v>
      </c>
      <c r="E324" s="26" t="s">
        <v>190</v>
      </c>
      <c r="F324" s="25" t="s">
        <v>498</v>
      </c>
      <c r="G324" s="26"/>
      <c r="H324" s="209">
        <f>H325</f>
        <v>6106.3</v>
      </c>
      <c r="I324" s="209">
        <f>I325</f>
        <v>6106.3</v>
      </c>
    </row>
    <row r="325" spans="1:9" ht="39" customHeight="1">
      <c r="A325" s="244"/>
      <c r="B325" s="185" t="s">
        <v>490</v>
      </c>
      <c r="C325" s="26" t="s">
        <v>776</v>
      </c>
      <c r="D325" s="26" t="s">
        <v>194</v>
      </c>
      <c r="E325" s="26" t="s">
        <v>190</v>
      </c>
      <c r="F325" s="25" t="s">
        <v>499</v>
      </c>
      <c r="G325" s="26"/>
      <c r="H325" s="209">
        <f>H326+H327</f>
        <v>6106.3</v>
      </c>
      <c r="I325" s="209">
        <f>I326+I327</f>
        <v>6106.3</v>
      </c>
    </row>
    <row r="326" spans="1:9" ht="40.5" customHeight="1">
      <c r="A326" s="244"/>
      <c r="B326" s="185" t="s">
        <v>840</v>
      </c>
      <c r="C326" s="26" t="s">
        <v>776</v>
      </c>
      <c r="D326" s="26" t="s">
        <v>194</v>
      </c>
      <c r="E326" s="26" t="s">
        <v>190</v>
      </c>
      <c r="F326" s="25" t="s">
        <v>499</v>
      </c>
      <c r="G326" s="26" t="s">
        <v>219</v>
      </c>
      <c r="H326" s="209">
        <v>6106.3</v>
      </c>
      <c r="I326" s="209">
        <v>6106.3</v>
      </c>
    </row>
    <row r="327" spans="1:9" ht="12.75">
      <c r="A327" s="244"/>
      <c r="B327" s="185" t="s">
        <v>482</v>
      </c>
      <c r="C327" s="26" t="s">
        <v>776</v>
      </c>
      <c r="D327" s="26" t="s">
        <v>194</v>
      </c>
      <c r="E327" s="26" t="s">
        <v>190</v>
      </c>
      <c r="F327" s="25" t="s">
        <v>499</v>
      </c>
      <c r="G327" s="26" t="s">
        <v>290</v>
      </c>
      <c r="H327" s="209">
        <v>0</v>
      </c>
      <c r="I327" s="209">
        <v>0</v>
      </c>
    </row>
    <row r="328" spans="1:9" s="220" customFormat="1" ht="13.5" customHeight="1">
      <c r="A328" s="248"/>
      <c r="B328" s="225" t="s">
        <v>726</v>
      </c>
      <c r="C328" s="24" t="s">
        <v>776</v>
      </c>
      <c r="D328" s="24" t="s">
        <v>194</v>
      </c>
      <c r="E328" s="24" t="s">
        <v>190</v>
      </c>
      <c r="F328" s="23" t="s">
        <v>645</v>
      </c>
      <c r="G328" s="24"/>
      <c r="H328" s="224">
        <f>H329+H331</f>
        <v>728</v>
      </c>
      <c r="I328" s="224">
        <f>I329+I331</f>
        <v>130</v>
      </c>
    </row>
    <row r="329" spans="1:9" ht="39.75" customHeight="1">
      <c r="A329" s="244"/>
      <c r="B329" s="185" t="s">
        <v>488</v>
      </c>
      <c r="C329" s="26" t="s">
        <v>776</v>
      </c>
      <c r="D329" s="26" t="s">
        <v>194</v>
      </c>
      <c r="E329" s="26" t="s">
        <v>190</v>
      </c>
      <c r="F329" s="25" t="s">
        <v>740</v>
      </c>
      <c r="G329" s="26"/>
      <c r="H329" s="209">
        <f>H330</f>
        <v>130</v>
      </c>
      <c r="I329" s="209">
        <f>I330</f>
        <v>130</v>
      </c>
    </row>
    <row r="330" spans="1:9" ht="13.5" customHeight="1">
      <c r="A330" s="244"/>
      <c r="B330" s="185" t="s">
        <v>482</v>
      </c>
      <c r="C330" s="26" t="s">
        <v>776</v>
      </c>
      <c r="D330" s="26" t="s">
        <v>194</v>
      </c>
      <c r="E330" s="26" t="s">
        <v>190</v>
      </c>
      <c r="F330" s="25" t="s">
        <v>740</v>
      </c>
      <c r="G330" s="26" t="s">
        <v>290</v>
      </c>
      <c r="H330" s="209">
        <v>130</v>
      </c>
      <c r="I330" s="209">
        <v>130</v>
      </c>
    </row>
    <row r="331" spans="1:9" ht="51">
      <c r="A331" s="244"/>
      <c r="B331" s="185" t="s">
        <v>384</v>
      </c>
      <c r="C331" s="26" t="s">
        <v>776</v>
      </c>
      <c r="D331" s="26" t="s">
        <v>194</v>
      </c>
      <c r="E331" s="26" t="s">
        <v>190</v>
      </c>
      <c r="F331" s="25" t="s">
        <v>523</v>
      </c>
      <c r="G331" s="60"/>
      <c r="H331" s="211">
        <f>H332</f>
        <v>598</v>
      </c>
      <c r="I331" s="211">
        <f>I332</f>
        <v>0</v>
      </c>
    </row>
    <row r="332" spans="1:9" ht="13.5" customHeight="1">
      <c r="A332" s="244"/>
      <c r="B332" s="185" t="s">
        <v>482</v>
      </c>
      <c r="C332" s="26" t="s">
        <v>776</v>
      </c>
      <c r="D332" s="26" t="s">
        <v>194</v>
      </c>
      <c r="E332" s="26" t="s">
        <v>190</v>
      </c>
      <c r="F332" s="25" t="s">
        <v>523</v>
      </c>
      <c r="G332" s="26" t="s">
        <v>290</v>
      </c>
      <c r="H332" s="209">
        <v>598</v>
      </c>
      <c r="I332" s="209">
        <v>0</v>
      </c>
    </row>
    <row r="333" spans="1:9" s="28" customFormat="1" ht="12.75">
      <c r="A333" s="149"/>
      <c r="B333" s="201" t="s">
        <v>699</v>
      </c>
      <c r="C333" s="52" t="s">
        <v>776</v>
      </c>
      <c r="D333" s="58" t="s">
        <v>164</v>
      </c>
      <c r="E333" s="58"/>
      <c r="F333" s="58"/>
      <c r="G333" s="58"/>
      <c r="H333" s="216">
        <f>H334+H338</f>
        <v>1595.6</v>
      </c>
      <c r="I333" s="216">
        <f>I334+I338</f>
        <v>1595.6</v>
      </c>
    </row>
    <row r="334" spans="1:9" s="115" customFormat="1" ht="13.5">
      <c r="A334" s="247"/>
      <c r="B334" s="221" t="s">
        <v>524</v>
      </c>
      <c r="C334" s="54" t="s">
        <v>776</v>
      </c>
      <c r="D334" s="59" t="s">
        <v>164</v>
      </c>
      <c r="E334" s="59" t="s">
        <v>189</v>
      </c>
      <c r="F334" s="59"/>
      <c r="G334" s="59"/>
      <c r="H334" s="222">
        <f aca="true" t="shared" si="18" ref="H334:I336">H335</f>
        <v>154</v>
      </c>
      <c r="I334" s="222">
        <f t="shared" si="18"/>
        <v>154</v>
      </c>
    </row>
    <row r="335" spans="1:9" s="220" customFormat="1" ht="24.75" customHeight="1">
      <c r="A335" s="248"/>
      <c r="B335" s="217" t="s">
        <v>785</v>
      </c>
      <c r="C335" s="24" t="s">
        <v>776</v>
      </c>
      <c r="D335" s="62" t="s">
        <v>164</v>
      </c>
      <c r="E335" s="62" t="s">
        <v>189</v>
      </c>
      <c r="F335" s="62" t="s">
        <v>701</v>
      </c>
      <c r="G335" s="62"/>
      <c r="H335" s="218">
        <f t="shared" si="18"/>
        <v>154</v>
      </c>
      <c r="I335" s="218">
        <f t="shared" si="18"/>
        <v>154</v>
      </c>
    </row>
    <row r="336" spans="1:9" ht="12.75">
      <c r="A336" s="244"/>
      <c r="B336" s="196" t="s">
        <v>525</v>
      </c>
      <c r="C336" s="26" t="s">
        <v>776</v>
      </c>
      <c r="D336" s="60" t="s">
        <v>164</v>
      </c>
      <c r="E336" s="60" t="s">
        <v>189</v>
      </c>
      <c r="F336" s="60" t="s">
        <v>527</v>
      </c>
      <c r="G336" s="60"/>
      <c r="H336" s="211">
        <f t="shared" si="18"/>
        <v>154</v>
      </c>
      <c r="I336" s="211">
        <f t="shared" si="18"/>
        <v>154</v>
      </c>
    </row>
    <row r="337" spans="1:9" ht="26.25" customHeight="1">
      <c r="A337" s="244"/>
      <c r="B337" s="185" t="s">
        <v>834</v>
      </c>
      <c r="C337" s="26" t="s">
        <v>776</v>
      </c>
      <c r="D337" s="60" t="s">
        <v>164</v>
      </c>
      <c r="E337" s="60" t="s">
        <v>189</v>
      </c>
      <c r="F337" s="60" t="s">
        <v>527</v>
      </c>
      <c r="G337" s="60" t="s">
        <v>706</v>
      </c>
      <c r="H337" s="211">
        <v>154</v>
      </c>
      <c r="I337" s="211">
        <v>154</v>
      </c>
    </row>
    <row r="338" spans="1:9" s="115" customFormat="1" ht="13.5" customHeight="1">
      <c r="A338" s="247"/>
      <c r="B338" s="221" t="s">
        <v>526</v>
      </c>
      <c r="C338" s="54" t="s">
        <v>776</v>
      </c>
      <c r="D338" s="59" t="s">
        <v>164</v>
      </c>
      <c r="E338" s="59" t="s">
        <v>192</v>
      </c>
      <c r="F338" s="59"/>
      <c r="G338" s="59"/>
      <c r="H338" s="222">
        <f aca="true" t="shared" si="19" ref="H338:I340">H339</f>
        <v>1441.6</v>
      </c>
      <c r="I338" s="222">
        <f t="shared" si="19"/>
        <v>1441.6</v>
      </c>
    </row>
    <row r="339" spans="1:9" s="220" customFormat="1" ht="52.5" customHeight="1">
      <c r="A339" s="248"/>
      <c r="B339" s="217" t="s">
        <v>766</v>
      </c>
      <c r="C339" s="23" t="s">
        <v>776</v>
      </c>
      <c r="D339" s="62" t="s">
        <v>164</v>
      </c>
      <c r="E339" s="62" t="s">
        <v>192</v>
      </c>
      <c r="F339" s="62" t="s">
        <v>624</v>
      </c>
      <c r="G339" s="62"/>
      <c r="H339" s="224">
        <f t="shared" si="19"/>
        <v>1441.6</v>
      </c>
      <c r="I339" s="224">
        <f t="shared" si="19"/>
        <v>1441.6</v>
      </c>
    </row>
    <row r="340" spans="1:9" ht="13.5" customHeight="1">
      <c r="A340" s="244"/>
      <c r="B340" s="185" t="s">
        <v>628</v>
      </c>
      <c r="C340" s="26" t="s">
        <v>776</v>
      </c>
      <c r="D340" s="60" t="s">
        <v>164</v>
      </c>
      <c r="E340" s="60" t="s">
        <v>192</v>
      </c>
      <c r="F340" s="26" t="s">
        <v>629</v>
      </c>
      <c r="G340" s="26"/>
      <c r="H340" s="209">
        <f t="shared" si="19"/>
        <v>1441.6</v>
      </c>
      <c r="I340" s="209">
        <f t="shared" si="19"/>
        <v>1441.6</v>
      </c>
    </row>
    <row r="341" spans="1:9" ht="25.5" customHeight="1">
      <c r="A341" s="244"/>
      <c r="B341" s="185" t="s">
        <v>714</v>
      </c>
      <c r="C341" s="26" t="s">
        <v>776</v>
      </c>
      <c r="D341" s="60" t="s">
        <v>164</v>
      </c>
      <c r="E341" s="60" t="s">
        <v>192</v>
      </c>
      <c r="F341" s="26" t="s">
        <v>630</v>
      </c>
      <c r="G341" s="26"/>
      <c r="H341" s="210">
        <f>SUM(H342:H346)</f>
        <v>1441.6</v>
      </c>
      <c r="I341" s="210">
        <f>SUM(I342:I346)</f>
        <v>1441.6</v>
      </c>
    </row>
    <row r="342" spans="1:9" ht="12.75" customHeight="1">
      <c r="A342" s="244"/>
      <c r="B342" s="185" t="s">
        <v>627</v>
      </c>
      <c r="C342" s="26" t="s">
        <v>776</v>
      </c>
      <c r="D342" s="60" t="s">
        <v>164</v>
      </c>
      <c r="E342" s="60" t="s">
        <v>192</v>
      </c>
      <c r="F342" s="26" t="s">
        <v>630</v>
      </c>
      <c r="G342" s="26" t="s">
        <v>708</v>
      </c>
      <c r="H342" s="209">
        <v>1265</v>
      </c>
      <c r="I342" s="209">
        <v>1265</v>
      </c>
    </row>
    <row r="343" spans="1:9" ht="26.25" customHeight="1">
      <c r="A343" s="244"/>
      <c r="B343" s="185" t="s">
        <v>717</v>
      </c>
      <c r="C343" s="26" t="s">
        <v>776</v>
      </c>
      <c r="D343" s="60" t="s">
        <v>164</v>
      </c>
      <c r="E343" s="60" t="s">
        <v>192</v>
      </c>
      <c r="F343" s="26" t="s">
        <v>630</v>
      </c>
      <c r="G343" s="26" t="s">
        <v>709</v>
      </c>
      <c r="H343" s="210">
        <v>4.8</v>
      </c>
      <c r="I343" s="210">
        <v>4.8</v>
      </c>
    </row>
    <row r="344" spans="1:9" ht="25.5">
      <c r="A344" s="244"/>
      <c r="B344" s="185" t="s">
        <v>631</v>
      </c>
      <c r="C344" s="26" t="s">
        <v>776</v>
      </c>
      <c r="D344" s="60" t="s">
        <v>164</v>
      </c>
      <c r="E344" s="60" t="s">
        <v>192</v>
      </c>
      <c r="F344" s="26" t="s">
        <v>630</v>
      </c>
      <c r="G344" s="26" t="s">
        <v>710</v>
      </c>
      <c r="H344" s="210">
        <v>30</v>
      </c>
      <c r="I344" s="210">
        <v>30</v>
      </c>
    </row>
    <row r="345" spans="1:9" ht="26.25" customHeight="1">
      <c r="A345" s="244"/>
      <c r="B345" s="185" t="s">
        <v>834</v>
      </c>
      <c r="C345" s="25" t="s">
        <v>776</v>
      </c>
      <c r="D345" s="60" t="s">
        <v>164</v>
      </c>
      <c r="E345" s="60" t="s">
        <v>192</v>
      </c>
      <c r="F345" s="26" t="s">
        <v>630</v>
      </c>
      <c r="G345" s="26" t="s">
        <v>706</v>
      </c>
      <c r="H345" s="209">
        <v>141.8</v>
      </c>
      <c r="I345" s="209">
        <v>141.8</v>
      </c>
    </row>
    <row r="346" spans="1:9" ht="14.25" customHeight="1">
      <c r="A346" s="244"/>
      <c r="B346" s="185" t="s">
        <v>718</v>
      </c>
      <c r="C346" s="25" t="s">
        <v>776</v>
      </c>
      <c r="D346" s="60" t="s">
        <v>164</v>
      </c>
      <c r="E346" s="60" t="s">
        <v>192</v>
      </c>
      <c r="F346" s="26" t="s">
        <v>630</v>
      </c>
      <c r="G346" s="26" t="s">
        <v>711</v>
      </c>
      <c r="H346" s="209">
        <v>0</v>
      </c>
      <c r="I346" s="209">
        <v>0</v>
      </c>
    </row>
    <row r="347" spans="1:9" s="28" customFormat="1" ht="12.75">
      <c r="A347" s="149"/>
      <c r="B347" s="201" t="s">
        <v>115</v>
      </c>
      <c r="C347" s="52"/>
      <c r="D347" s="58"/>
      <c r="E347" s="58"/>
      <c r="F347" s="58"/>
      <c r="G347" s="58"/>
      <c r="H347" s="206">
        <f>H320+H231+H199+H173+H150+H137+H124+H9</f>
        <v>360713.5000000001</v>
      </c>
      <c r="I347" s="206">
        <f>I320+I231+I199+I173+I150+I137+I124+I9</f>
        <v>357651.80000000005</v>
      </c>
    </row>
    <row r="348" ht="13.5" customHeight="1"/>
  </sheetData>
  <sheetProtection/>
  <mergeCells count="1">
    <mergeCell ref="A5:I5"/>
  </mergeCells>
  <printOptions/>
  <pageMargins left="0.5905511811023623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NEAT</dc:creator>
  <cp:keywords/>
  <dc:description/>
  <cp:lastModifiedBy>Finotdel4</cp:lastModifiedBy>
  <cp:lastPrinted>2012-11-19T23:21:37Z</cp:lastPrinted>
  <dcterms:created xsi:type="dcterms:W3CDTF">2005-10-31T01:47:47Z</dcterms:created>
  <dcterms:modified xsi:type="dcterms:W3CDTF">2012-11-23T05:00:30Z</dcterms:modified>
  <cp:category/>
  <cp:version/>
  <cp:contentType/>
  <cp:contentStatus/>
</cp:coreProperties>
</file>